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22\"/>
    </mc:Choice>
  </mc:AlternateContent>
  <xr:revisionPtr revIDLastSave="0" documentId="13_ncr:1_{6ED5348A-63A0-403C-869E-7BBC40C6D181}" xr6:coauthVersionLast="47" xr6:coauthVersionMax="47" xr10:uidLastSave="{00000000-0000-0000-0000-000000000000}"/>
  <bookViews>
    <workbookView xWindow="-120" yWindow="480" windowWidth="20730" windowHeight="11160" tabRatio="500" activeTab="1" xr2:uid="{00000000-000D-0000-FFFF-FFFF00000000}"/>
  </bookViews>
  <sheets>
    <sheet name="12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2" l="1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<sst xmlns="http://schemas.openxmlformats.org/spreadsheetml/2006/main" count="303" uniqueCount="269">
  <si>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</si>
  <si>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</si>
  <si>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</si>
  <si>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</si>
  <si>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</si>
  <si>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</si>
  <si>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</si>
  <si>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2023</t>
  </si>
  <si>
    <t>PERIODO</t>
  </si>
  <si>
    <t>diciembre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</si>
  <si>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</si>
  <si>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</si>
  <si>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</si>
  <si>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</si>
  <si>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</si>
  <si>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</si>
  <si>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</si>
  <si>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2360837</t>
  </si>
  <si>
    <t>INSTITUTO DE RECREACION DE LOS TRABAJADORES DE LA EMPRESA PRIVADA DE GUATEMALA</t>
  </si>
  <si>
    <t>100837697</t>
  </si>
  <si>
    <t>MAYORISTA DE TECNOLOGIA, SOCIEDAD ANONIMA</t>
  </si>
  <si>
    <t>25394347</t>
  </si>
  <si>
    <t>SAC ESTACUY CARLOS ENRIQUE</t>
  </si>
  <si>
    <t>41869079</t>
  </si>
  <si>
    <t>LOBOS PEREZ ALVARO ANTONIO</t>
  </si>
  <si>
    <t>90151941</t>
  </si>
  <si>
    <t>ALEMAN CABRERA LUIS BASUALDO</t>
  </si>
  <si>
    <t>14833727</t>
  </si>
  <si>
    <t>VASQUEZ OSORIO MELVIN RODOLFO</t>
  </si>
  <si>
    <t>86504142</t>
  </si>
  <si>
    <t>AREVALO PEREZ OSCAR MANUEL</t>
  </si>
  <si>
    <t>66569168</t>
  </si>
  <si>
    <t>ORELLANA PINEDA DEYANIRA ANA MARIA</t>
  </si>
  <si>
    <t>954948K</t>
  </si>
  <si>
    <t>CASIA GARCIA MIGUEL ANGEL</t>
  </si>
  <si>
    <t>637672K</t>
  </si>
  <si>
    <t>CONTRALORIA GENERAL DE CUENTAS</t>
  </si>
  <si>
    <t>9469664</t>
  </si>
  <si>
    <t>RIVAS DOMINGUEZ CELIA VANESSA</t>
  </si>
  <si>
    <t>14206099</t>
  </si>
  <si>
    <t>CORRALES VALENZUELA CARMEN MARIA</t>
  </si>
  <si>
    <t>73770280</t>
  </si>
  <si>
    <t>RAMIREZ VASQUEZ LUIS ALFREDO</t>
  </si>
  <si>
    <t>7808127</t>
  </si>
  <si>
    <t>LOPEZ DE LEON BAYRON BILLY</t>
  </si>
  <si>
    <t>39674010</t>
  </si>
  <si>
    <t>CALDERON ALVARADO GLENDA LILIANA</t>
  </si>
  <si>
    <t>46223118</t>
  </si>
  <si>
    <t>SILVA SANDOVAL DE CASTRO MABELIN LISSETH</t>
  </si>
  <si>
    <t>90343999</t>
  </si>
  <si>
    <t>MULTISELLOS VILE, SOCIEDAD ANONIMA</t>
  </si>
  <si>
    <t>15800903</t>
  </si>
  <si>
    <t>SANCHEZ RAVANALES MANUEL ROBERTO</t>
  </si>
  <si>
    <t>7217137</t>
  </si>
  <si>
    <t>DIONICIO GODINEZ HECTOR AUGUSTO</t>
  </si>
  <si>
    <t>24781142</t>
  </si>
  <si>
    <t>PONCE FUENTES NINETTE ALEJANDRA</t>
  </si>
  <si>
    <t>62659413</t>
  </si>
  <si>
    <t>GARCIA QUIÑONEZ JUAN PABLO</t>
  </si>
  <si>
    <t>16898389</t>
  </si>
  <si>
    <t>DIARIOS MODERNOS SOCIEDAD ANONIMA</t>
  </si>
  <si>
    <t>39653838</t>
  </si>
  <si>
    <t>CABRERA MORALES NIDIA ESTELA</t>
  </si>
  <si>
    <t>8117535</t>
  </si>
  <si>
    <t>MORALES CHAVEZ LUIS LENIN</t>
  </si>
  <si>
    <t>18553931</t>
  </si>
  <si>
    <t>SANCHEZ TEJEDA JUAN JOSE</t>
  </si>
  <si>
    <t>73187399</t>
  </si>
  <si>
    <t>PONTAZA SOLER AMANDITA</t>
  </si>
  <si>
    <t>80131557</t>
  </si>
  <si>
    <t>ESPAÑA MONTES DE OCA GUILLERMO</t>
  </si>
  <si>
    <t>74422146</t>
  </si>
  <si>
    <t>MARTINEZ CONTRERAS JENNIFER ALICIA</t>
  </si>
  <si>
    <t>13994107</t>
  </si>
  <si>
    <t>ERAZO BAUTISTA EDITH ALICIA</t>
  </si>
  <si>
    <t>64448789</t>
  </si>
  <si>
    <t>ARCHILA VALLE ILEANA ANDREA</t>
  </si>
  <si>
    <t>1613950K</t>
  </si>
  <si>
    <t>TORTOLA DIEGUEZ PABLO RAUL</t>
  </si>
  <si>
    <t>733849</t>
  </si>
  <si>
    <t>PRENSA LIBRE  SOCIEDAD ANONIMA</t>
  </si>
  <si>
    <t>27989224</t>
  </si>
  <si>
    <t>SIGUENZA RUIZ JULIA ELISA</t>
  </si>
  <si>
    <t>30384699</t>
  </si>
  <si>
    <t>SANTOS MAZARIEGOS EUFEMIA MICDALIA</t>
  </si>
  <si>
    <t>52136132</t>
  </si>
  <si>
    <t>POSADAS ALMENGOR TEDDY EDWARD</t>
  </si>
  <si>
    <t>49417908</t>
  </si>
  <si>
    <t>CASTILLO OLIVA DE MOLINA LESBIA ESMERALDA CLARIBEL</t>
  </si>
  <si>
    <t>45852022</t>
  </si>
  <si>
    <t>CAMPOS OLIVERO ANTONIO RAFAEL</t>
  </si>
  <si>
    <t>44449542</t>
  </si>
  <si>
    <t>PEREZ AMAYA DIANA LUCRECIA</t>
  </si>
  <si>
    <t>61224006</t>
  </si>
  <si>
    <t>JUAREZ BATZ NANCY PAOLA</t>
  </si>
  <si>
    <t>9302735</t>
  </si>
  <si>
    <t>PEREZ CARRANZA ANA MARIA</t>
  </si>
  <si>
    <t>24787876</t>
  </si>
  <si>
    <t>MORENO TIJERINO ANA LUCRECIA</t>
  </si>
  <si>
    <t>63517361</t>
  </si>
  <si>
    <t>MORALES CANOX MARIA ALEJANDRA</t>
  </si>
  <si>
    <t>52386953</t>
  </si>
  <si>
    <t>PERNILLO ARGUETA CRISTINA ELIZABETH</t>
  </si>
  <si>
    <t>57525056</t>
  </si>
  <si>
    <t>VASQUEZ CABRERA ANA CARMELA</t>
  </si>
  <si>
    <t>102321345</t>
  </si>
  <si>
    <t>GUERRA ARIZANDIETA KAREN ALEJANDRA</t>
  </si>
  <si>
    <t>28728912</t>
  </si>
  <si>
    <t>EQUIPOS Y FIJACIONES DE GUATEMALA, SOCIEDAD ANONIMA</t>
  </si>
  <si>
    <t>90684990</t>
  </si>
  <si>
    <t>LOPEZ MONZON LUISA FERNANDA</t>
  </si>
  <si>
    <t>35540559</t>
  </si>
  <si>
    <t>ROSALES ORELLANA ALMA JULIETA</t>
  </si>
  <si>
    <t>96410922</t>
  </si>
  <si>
    <t>ZAPETA ZAPETA DE MENÉNDEZ JENNIFER CECILIA</t>
  </si>
  <si>
    <t>18248608</t>
  </si>
  <si>
    <t>BATRES AGUILAR DE RODRIGUEZ SILVIA ANTONIETA</t>
  </si>
  <si>
    <t>70840008</t>
  </si>
  <si>
    <t>ANLEU DIAZ MARIA JOSE</t>
  </si>
  <si>
    <t>32375913</t>
  </si>
  <si>
    <t>NUEVOS ALMACENES, SOCIEDAD ANONIMA</t>
  </si>
  <si>
    <t>87054256</t>
  </si>
  <si>
    <t>GARCÍA ZAPETA LAURA MARINA</t>
  </si>
  <si>
    <t>57313008</t>
  </si>
  <si>
    <t>DIRECCION GENERAL DEL DIARIO DE CENTRO AMERICA Y TIPOGRAFIA NACIONAL</t>
  </si>
  <si>
    <t>6848079</t>
  </si>
  <si>
    <t>DE LA CRUZ FLORIAN DONALD ANIBAL</t>
  </si>
  <si>
    <t>87214172</t>
  </si>
  <si>
    <t>LOPEZ DONIS MILDRED CAROLINA</t>
  </si>
  <si>
    <t>37981161</t>
  </si>
  <si>
    <t>YUPE AQUIL DE JEREZ MIRNA JEANETH</t>
  </si>
  <si>
    <t>108348539</t>
  </si>
  <si>
    <t>AJCÁ TORRES LILY YULIANA FELIZA</t>
  </si>
  <si>
    <t>25917579</t>
  </si>
  <si>
    <t>NOVEX, SOCIEDAD ANONIMA</t>
  </si>
  <si>
    <t>1539167</t>
  </si>
  <si>
    <t>CELASA INGENIERIA Y EQUIPOS SOCIEDAD ANONIMA</t>
  </si>
  <si>
    <t>16562070</t>
  </si>
  <si>
    <t>JIMENEZ  IVAN DARIO</t>
  </si>
  <si>
    <t>28155106</t>
  </si>
  <si>
    <t>LA PANERIA SOCIEDAD ANONIMA</t>
  </si>
  <si>
    <t>7328842</t>
  </si>
  <si>
    <t>LIBRERIA Y PAPELERIA PROGRESO CINCO SOCIEDAD ANONIMA</t>
  </si>
  <si>
    <t>52469050</t>
  </si>
  <si>
    <t>REGISTRO NACIONAL DE LAS PERSONAS- RENAP-</t>
  </si>
  <si>
    <t>43971563</t>
  </si>
  <si>
    <t>PINEDA CARIAS MIRIAM AZUCENA</t>
  </si>
  <si>
    <t>46882030</t>
  </si>
  <si>
    <t>ELIAS LOPEZ JESSIKA NINNETH</t>
  </si>
  <si>
    <t>86575465</t>
  </si>
  <si>
    <t>OROZCO RODAS ZANDI VERENICE</t>
  </si>
  <si>
    <t>700141K</t>
  </si>
  <si>
    <t>PLATINO SOCIEDAD ANONIMA</t>
  </si>
  <si>
    <t>46183477</t>
  </si>
  <si>
    <t>REYES PORRAS CLAUDIA NOEMI</t>
  </si>
  <si>
    <t>4521587</t>
  </si>
  <si>
    <t>INDUSTRIA DE HAMBURGUESAS SOCIEDAD ANONIMA</t>
  </si>
  <si>
    <t>7269595</t>
  </si>
  <si>
    <t>FERCA, SOCIEDAD ANONIMA</t>
  </si>
  <si>
    <t>74556762</t>
  </si>
  <si>
    <t>GUERRA ARAGON LUIS MANUEL</t>
  </si>
  <si>
    <t>84382716</t>
  </si>
  <si>
    <t>PARRILLA MOLINA ERICK SAMUEL</t>
  </si>
  <si>
    <t>3306518</t>
  </si>
  <si>
    <t>EMPRESA MUNICIPAL DE AGUA DE LA CIUDAD DE GUATEMALA</t>
  </si>
  <si>
    <t>93817290</t>
  </si>
  <si>
    <t>GENBA, SOCIEDAD ANONIMA</t>
  </si>
  <si>
    <t>23145102</t>
  </si>
  <si>
    <t>COTOC MORALES ROSARIO KARINA</t>
  </si>
  <si>
    <t>93167903</t>
  </si>
  <si>
    <t>ENRIQUEZ GUTIÉRREZ LAURA MARÍA</t>
  </si>
  <si>
    <t>16675576</t>
  </si>
  <si>
    <t>GARCIA CANTE MARGARITA DE JESUS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</si>
  <si>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</si>
  <si>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</si>
  <si>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</si>
  <si>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</si>
  <si>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</si>
  <si>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</si>
  <si>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</si>
  <si>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</si>
  <si>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</si>
  <si>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</si>
  <si>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</si>
  <si>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DICIEMBRE 2023.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</si>
  <si>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</si>
  <si>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</si>
  <si>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</si>
  <si>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</si>
  <si>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</si>
  <si>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</si>
  <si>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 xml:space="preserve">487C3C33-3921692769 </t>
  </si>
  <si>
    <t>VITATRAC SOCIEDAD ANONIMA</t>
  </si>
  <si>
    <t xml:space="preserve">2CA4F62B-2404732590 </t>
  </si>
  <si>
    <t>GRAMAJO REVOLORIO, EDNA ELIZABETH</t>
  </si>
  <si>
    <t xml:space="preserve">418C27DA-405881938 </t>
  </si>
  <si>
    <t>9F7518E8-1724858880</t>
  </si>
  <si>
    <t>COMPAÑÍA PUNTO DIGITAL S.A.</t>
  </si>
  <si>
    <t xml:space="preserve">BD1AC15C-4065938451 </t>
  </si>
  <si>
    <t xml:space="preserve">	DIFIGUA, SOCIEDAD ANONIMA</t>
  </si>
  <si>
    <t xml:space="preserve">405FEA57-2914992853 </t>
  </si>
  <si>
    <t xml:space="preserve">	VITATRAC SOCIEDAD ANONIMA</t>
  </si>
  <si>
    <t xml:space="preserve">486FE049-3729934770 </t>
  </si>
  <si>
    <t xml:space="preserve">	CANELLA SOCIEDAD ANONIMA</t>
  </si>
  <si>
    <t>6FC5078B-256855189</t>
  </si>
  <si>
    <t>2920299K</t>
  </si>
  <si>
    <t>MARIA JOSE GIRON PAREDES</t>
  </si>
  <si>
    <t xml:space="preserve">5AA245DE-481643385 </t>
  </si>
  <si>
    <t xml:space="preserve">	PAPELES COMERCIALES, SOCIEDAD ANONIMA</t>
  </si>
  <si>
    <t>5A777950-402407715</t>
  </si>
  <si>
    <t>GONZÁLEZ,GARRIDO,,ENMA,ELIZABETH</t>
  </si>
  <si>
    <t>2318FED3-1634748407</t>
  </si>
  <si>
    <t>A82E6091-315638338</t>
  </si>
  <si>
    <t>PÉREZ LUX, JUSTO RUFINO</t>
  </si>
  <si>
    <t xml:space="preserve">5F7DC6D1-4174004393 </t>
  </si>
  <si>
    <t>LIBRERIA E IMPRENTA VIVIAN SOCIEDAD ANONIMA</t>
  </si>
  <si>
    <t xml:space="preserve">8BDD84B5-345654871 </t>
  </si>
  <si>
    <t>PAPELES COMERCIALES, SOCIEDAD ANONIMA</t>
  </si>
  <si>
    <t>F4E10B8B-1643594827</t>
  </si>
  <si>
    <t xml:space="preserve">	MAYORISTA DE TECNOLOGIA, SOCIEDAD ANONIMA</t>
  </si>
  <si>
    <t>FDE8BA89-350766127</t>
  </si>
  <si>
    <t>GÓMEZ ARMIRA, IVAN</t>
  </si>
  <si>
    <t>279BBD5F-1408452453</t>
  </si>
  <si>
    <t xml:space="preserve">8DAA7D41-1488538383 </t>
  </si>
  <si>
    <t xml:space="preserve">1532BECC-2167882364 </t>
  </si>
  <si>
    <t xml:space="preserve">1CA623E9-2189508816 </t>
  </si>
  <si>
    <t>METRICA SOCIEDAD ANONIMA</t>
  </si>
  <si>
    <t xml:space="preserve">A2F71CCB-3702407847 </t>
  </si>
  <si>
    <t>85775A49-1131067</t>
  </si>
  <si>
    <t>CASTELLANOS PAMAL, MARIO ENRIQUE</t>
  </si>
  <si>
    <t>D2D82997-2438679204</t>
  </si>
  <si>
    <t>CAMPAÑIA PUNTO DIGITAL, S.A.</t>
  </si>
  <si>
    <t xml:space="preserve">749FFC01-2729199823 </t>
  </si>
  <si>
    <t xml:space="preserve">B607BA72-1394558824 </t>
  </si>
  <si>
    <t xml:space="preserve">0FD75D88-4165683908 </t>
  </si>
  <si>
    <t>BF727DC6-3545318661</t>
  </si>
  <si>
    <t>Distribuidora Jalapeña S.A.</t>
  </si>
  <si>
    <t>12A6D83A-346703290</t>
  </si>
  <si>
    <t>IVAN GOMEZ ARMIRA</t>
  </si>
  <si>
    <t>4C2C522C - 342576714</t>
  </si>
  <si>
    <t>CARGO EXPRESO S.A.</t>
  </si>
  <si>
    <t>ENVÍO DE CORRESPONDENCIA</t>
  </si>
  <si>
    <t>CC6134AC-572541431</t>
  </si>
  <si>
    <t>INDUSTRIA MUNDIAL DE RECICLAJE</t>
  </si>
  <si>
    <t>ARRENDAMIENTO DE FOTOCOPIADORAS</t>
  </si>
  <si>
    <t>88AE2DB4 - 838880112</t>
  </si>
  <si>
    <t>REDES HIBRIDAS S.A.</t>
  </si>
  <si>
    <t xml:space="preserve">SERVICIO DE ENLACE DE INTERNET </t>
  </si>
  <si>
    <t>991CA855-1188446886</t>
  </si>
  <si>
    <t>INMOBILIARIA
HONEY-BEE S.A.</t>
  </si>
  <si>
    <t>ARRENDAMIENTO DE INMUEBLE OFICINAS CENTRALES ZONA 9, GUATEMALA.</t>
  </si>
  <si>
    <t>0888C76C-3759819349</t>
  </si>
  <si>
    <t>DE LEÓN BARRIENTOS
ANA CECILIA</t>
  </si>
  <si>
    <t>4266F0CE-3693234034</t>
  </si>
  <si>
    <t>81FECD2C - 4014817463</t>
  </si>
  <si>
    <t>EMPRESA ELECTRICA DE
GUATEMALA S.A.</t>
  </si>
  <si>
    <t xml:space="preserve">SERVICIO DE ENERGIA ELECTRICA </t>
  </si>
  <si>
    <t>87DE5F95 - 3169013553</t>
  </si>
  <si>
    <t>CA957F9E - 64571926</t>
  </si>
  <si>
    <t>5E570D1B - 1671974328</t>
  </si>
  <si>
    <t>BA1DF4EF - 1301171960</t>
  </si>
  <si>
    <t>12C4DAC9 - 3827911153</t>
  </si>
  <si>
    <t>347E227D - 3855501724</t>
  </si>
  <si>
    <t>B1FEB8CC - 4279848736</t>
  </si>
  <si>
    <t>0E131826 - 679363086</t>
  </si>
  <si>
    <t>93DB6085 - 856047934</t>
  </si>
  <si>
    <t>576937K</t>
  </si>
  <si>
    <t>PROYECTOS EMPRESARIALES SOCIEDAD ANONIMA</t>
  </si>
  <si>
    <t>SERVICIO DE AROMATIZACIÓN Y DESODORIZACIÓN PARA SEDE CENTRAL DEL 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</si>
</sst>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3" fontId="9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3" fontId="10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1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4" fontId="16" fillId="0" borderId="3" xfId="1" applyNumberFormat="1" applyFont="1" applyBorder="1" applyAlignment="1">
      <alignment horizontal="center" vertical="center" wrapText="1"/>
    </xf>
    <xf numFmtId="1" fontId="16" fillId="0" borderId="3" xfId="1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14" fontId="16" fillId="0" borderId="5" xfId="1" applyNumberFormat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165" fontId="16" fillId="0" borderId="5" xfId="1" applyNumberFormat="1" applyFont="1" applyBorder="1" applyAlignment="1">
      <alignment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3" fontId="0" fillId="0" borderId="0" xfId="2" applyFont="1" applyFill="1" applyAlignment="1">
      <alignment wrapText="1"/>
    </xf>
  </cellXfs>
  <cellStyles count="3">
    <cellStyle name="Millares 2" xfId="2" xr:uid="{D8F43742-BA31-4437-B67A-0EFA256D97C3}"/>
    <cellStyle name="Normal" xfId="0" builtinId="0"/>
    <cellStyle name="Normal 2" xfId="1" xr:uid="{7F456FFC-757C-4D54-A832-EA592029F6E7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99799902-A674-4299-8C86-CDE63930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BF39-4BEF-4A0A-8429-B1B6338E9D12}">
  <dimension ref="A1:H55"/>
  <sheetViews>
    <sheetView zoomScaleNormal="100" workbookViewId="0">
      <selection activeCell="A7" sqref="A7:G7"/>
    </sheetView>
  </sheetViews>
  <sheetFormatPr baseColWidth="10" defaultRowHeight="15" x14ac:dyDescent="0.25"/>
  <cols>
    <col min="1" max="1" width="3.42578125" style="39" bestFit="1" customWidth="1"/>
    <col min="2" max="2" width="11.7109375" style="59" customWidth="1"/>
    <col min="3" max="3" width="11.140625" style="60" customWidth="1"/>
    <col min="4" max="4" width="10.140625" style="60" customWidth="1"/>
    <col min="5" max="5" width="18.7109375" style="61" customWidth="1"/>
    <col min="6" max="6" width="19.28515625" style="60" customWidth="1"/>
    <col min="7" max="7" width="13" style="62" customWidth="1"/>
    <col min="8" max="8" width="11.42578125" style="38"/>
    <col min="9" max="16384" width="11.42578125" style="39"/>
  </cols>
  <sheetData>
    <row r="1" spans="1:8" s="28" customFormat="1" ht="17.25" x14ac:dyDescent="0.3">
      <c r="A1" s="26" t="s">
        <v>178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179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180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30"/>
      <c r="G4" s="30"/>
      <c r="H4" s="27"/>
    </row>
    <row r="5" spans="1:8" s="33" customFormat="1" ht="13.5" x14ac:dyDescent="0.25">
      <c r="A5" s="31" t="s">
        <v>181</v>
      </c>
      <c r="B5" s="31"/>
      <c r="C5" s="31"/>
      <c r="D5" s="31"/>
      <c r="E5" s="31"/>
      <c r="F5" s="31"/>
      <c r="G5" s="31"/>
      <c r="H5" s="32"/>
    </row>
    <row r="6" spans="1:8" s="33" customFormat="1" ht="13.5" x14ac:dyDescent="0.25">
      <c r="A6" s="31" t="s">
        <v>182</v>
      </c>
      <c r="B6" s="31"/>
      <c r="C6" s="31"/>
      <c r="D6" s="31"/>
      <c r="E6" s="31"/>
      <c r="F6" s="31"/>
      <c r="G6" s="31"/>
      <c r="H6" s="32"/>
    </row>
    <row r="7" spans="1:8" s="33" customFormat="1" ht="13.5" x14ac:dyDescent="0.25">
      <c r="A7" s="34" t="s">
        <v>183</v>
      </c>
      <c r="B7" s="34"/>
      <c r="C7" s="34"/>
      <c r="D7" s="34"/>
      <c r="E7" s="34"/>
      <c r="F7" s="34"/>
      <c r="G7" s="34"/>
      <c r="H7" s="32"/>
    </row>
    <row r="8" spans="1:8" s="33" customFormat="1" ht="14.25" thickBot="1" x14ac:dyDescent="0.3">
      <c r="A8" s="34" t="s">
        <v>184</v>
      </c>
      <c r="B8" s="34"/>
      <c r="C8" s="34"/>
      <c r="D8" s="34"/>
      <c r="E8" s="34"/>
      <c r="F8" s="34"/>
      <c r="G8" s="34"/>
      <c r="H8" s="32"/>
    </row>
    <row r="9" spans="1:8" ht="45.75" thickBot="1" x14ac:dyDescent="0.3">
      <c r="A9" s="35" t="s">
        <v>185</v>
      </c>
      <c r="B9" s="36" t="s">
        <v>186</v>
      </c>
      <c r="C9" s="36" t="s">
        <v>187</v>
      </c>
      <c r="D9" s="36" t="s">
        <v>12</v>
      </c>
      <c r="E9" s="36" t="s">
        <v>188</v>
      </c>
      <c r="F9" s="36" t="s">
        <v>189</v>
      </c>
      <c r="G9" s="37" t="s">
        <v>190</v>
      </c>
    </row>
    <row r="10" spans="1:8" ht="51" x14ac:dyDescent="0.25">
      <c r="A10" s="40">
        <v>1</v>
      </c>
      <c r="B10" s="41" t="s">
        <v>191</v>
      </c>
      <c r="C10" s="42">
        <v>45250</v>
      </c>
      <c r="D10" s="43">
        <v>1045121</v>
      </c>
      <c r="E10" s="41" t="s">
        <v>192</v>
      </c>
      <c r="F10" s="41" t="str">
        <f>UPPER("Adquisición de Llantas para el vehículos propiedad del CNA")</f>
        <v>ADQUISICIÓN DE LLANTAS PARA EL VEHÍCULOS PROPIEDAD DEL CNA</v>
      </c>
      <c r="G10" s="44">
        <v>14280</v>
      </c>
    </row>
    <row r="11" spans="1:8" ht="51" x14ac:dyDescent="0.25">
      <c r="A11" s="40">
        <v>2</v>
      </c>
      <c r="B11" s="41" t="s">
        <v>193</v>
      </c>
      <c r="C11" s="42">
        <v>45273</v>
      </c>
      <c r="D11" s="43">
        <v>6605192</v>
      </c>
      <c r="E11" s="41" t="s">
        <v>194</v>
      </c>
      <c r="F11" s="41" t="str">
        <f>UPPER("Servicio de impresión de 1000 formularios de viaticos.")</f>
        <v>SERVICIO DE IMPRESIÓN DE 1000 FORMULARIOS DE VIATICOS.</v>
      </c>
      <c r="G11" s="44">
        <v>3450</v>
      </c>
    </row>
    <row r="12" spans="1:8" ht="63.75" x14ac:dyDescent="0.25">
      <c r="A12" s="40">
        <v>3</v>
      </c>
      <c r="B12" s="41" t="s">
        <v>195</v>
      </c>
      <c r="C12" s="42">
        <v>45273</v>
      </c>
      <c r="D12" s="43">
        <v>6605192</v>
      </c>
      <c r="E12" s="41" t="s">
        <v>194</v>
      </c>
      <c r="F12" s="41" t="str">
        <f>UPPER("Servicio de impresión de 500 formularios de Requisición de Almacén.")</f>
        <v>SERVICIO DE IMPRESIÓN DE 500 FORMULARIOS DE REQUISICIÓN DE ALMACÉN.</v>
      </c>
      <c r="G12" s="44">
        <v>620</v>
      </c>
    </row>
    <row r="13" spans="1:8" ht="51" x14ac:dyDescent="0.25">
      <c r="A13" s="40">
        <v>4</v>
      </c>
      <c r="B13" s="41" t="s">
        <v>196</v>
      </c>
      <c r="C13" s="42">
        <v>45281</v>
      </c>
      <c r="D13" s="43">
        <v>55711197</v>
      </c>
      <c r="E13" s="41" t="s">
        <v>197</v>
      </c>
      <c r="F13" s="41" t="str">
        <f>UPPER("Adquisicion de computadoras portatiles para uso del personal del CNA")</f>
        <v>ADQUISICION DE COMPUTADORAS PORTATILES PARA USO DEL PERSONAL DEL CNA</v>
      </c>
      <c r="G13" s="44">
        <v>62982</v>
      </c>
    </row>
    <row r="14" spans="1:8" ht="38.25" x14ac:dyDescent="0.25">
      <c r="A14" s="40">
        <v>5</v>
      </c>
      <c r="B14" s="41" t="s">
        <v>198</v>
      </c>
      <c r="C14" s="42">
        <v>45261</v>
      </c>
      <c r="D14" s="43">
        <v>81589379</v>
      </c>
      <c r="E14" s="41" t="s">
        <v>199</v>
      </c>
      <c r="F14" s="41" t="str">
        <f>UPPER("Recarga de polvo quimico seco para extintores.")</f>
        <v>RECARGA DE POLVO QUIMICO SECO PARA EXTINTORES.</v>
      </c>
      <c r="G14" s="44">
        <v>600</v>
      </c>
    </row>
    <row r="15" spans="1:8" ht="38.25" x14ac:dyDescent="0.25">
      <c r="A15" s="40">
        <v>6</v>
      </c>
      <c r="B15" s="41" t="s">
        <v>200</v>
      </c>
      <c r="C15" s="42">
        <v>45258</v>
      </c>
      <c r="D15" s="43">
        <v>1045121</v>
      </c>
      <c r="E15" s="41" t="s">
        <v>201</v>
      </c>
      <c r="F15" s="41" t="str">
        <f>UPPER("Pago por servicio de reparación de vehiculo del CNA")</f>
        <v>PAGO POR SERVICIO DE REPARACIÓN DE VEHICULO DEL CNA</v>
      </c>
      <c r="G15" s="44">
        <v>475</v>
      </c>
    </row>
    <row r="16" spans="1:8" ht="63.75" x14ac:dyDescent="0.25">
      <c r="A16" s="40">
        <v>7</v>
      </c>
      <c r="B16" s="41" t="s">
        <v>202</v>
      </c>
      <c r="C16" s="42">
        <v>45279</v>
      </c>
      <c r="D16" s="43">
        <v>325619</v>
      </c>
      <c r="E16" s="41" t="s">
        <v>203</v>
      </c>
      <c r="F16" s="41" t="str">
        <f>UPPER("Camara fotografica digital para uso en la Dirección de Comunicación Social")</f>
        <v>CAMARA FOTOGRAFICA DIGITAL PARA USO EN LA DIRECCIÓN DE COMUNICACIÓN SOCIAL</v>
      </c>
      <c r="G16" s="44">
        <v>4448</v>
      </c>
    </row>
    <row r="17" spans="1:7" ht="38.25" x14ac:dyDescent="0.25">
      <c r="A17" s="40">
        <v>8</v>
      </c>
      <c r="B17" s="41" t="s">
        <v>204</v>
      </c>
      <c r="C17" s="42">
        <v>45285</v>
      </c>
      <c r="D17" s="43" t="s">
        <v>205</v>
      </c>
      <c r="E17" s="41" t="s">
        <v>206</v>
      </c>
      <c r="F17" s="41" t="str">
        <f>UPPER("Servicio de publicidad en la red social Facabook.")</f>
        <v>SERVICIO DE PUBLICIDAD EN LA RED SOCIAL FACABOOK.</v>
      </c>
      <c r="G17" s="44">
        <v>23102.68</v>
      </c>
    </row>
    <row r="18" spans="1:7" ht="38.25" x14ac:dyDescent="0.25">
      <c r="A18" s="40">
        <v>9</v>
      </c>
      <c r="B18" s="41" t="s">
        <v>207</v>
      </c>
      <c r="C18" s="42">
        <v>45247</v>
      </c>
      <c r="D18" s="43">
        <v>12772801</v>
      </c>
      <c r="E18" s="41" t="s">
        <v>208</v>
      </c>
      <c r="F18" s="41" t="str">
        <f>UPPER("Compra de rollos de papel higienico y rollo de toalla.")</f>
        <v>COMPRA DE ROLLOS DE PAPEL HIGIENICO Y ROLLO DE TOALLA.</v>
      </c>
      <c r="G18" s="44">
        <v>9530</v>
      </c>
    </row>
    <row r="19" spans="1:7" ht="89.25" x14ac:dyDescent="0.25">
      <c r="A19" s="40">
        <v>10</v>
      </c>
      <c r="B19" s="41" t="s">
        <v>209</v>
      </c>
      <c r="C19" s="42">
        <v>45273</v>
      </c>
      <c r="D19" s="43">
        <v>9680411</v>
      </c>
      <c r="E19" s="41" t="s">
        <v>210</v>
      </c>
      <c r="F19" s="41" t="str">
        <f>UPPER("Servicio de impresión de veinticinco ejemplares del documento memoria de labores del CNA-2022.")</f>
        <v>SERVICIO DE IMPRESIÓN DE VEINTICINCO EJEMPLARES DEL DOCUMENTO MEMORIA DE LABORES DEL CNA-2022.</v>
      </c>
      <c r="G19" s="44">
        <v>4000</v>
      </c>
    </row>
    <row r="20" spans="1:7" ht="89.25" x14ac:dyDescent="0.25">
      <c r="A20" s="40">
        <v>11</v>
      </c>
      <c r="B20" s="41" t="s">
        <v>211</v>
      </c>
      <c r="C20" s="42">
        <v>45273</v>
      </c>
      <c r="D20" s="43">
        <v>6605192</v>
      </c>
      <c r="E20" s="41" t="s">
        <v>194</v>
      </c>
      <c r="F20" s="41" t="str">
        <f>UPPER("Servicio de impresión de 50 hojas del Libro de Conciliación Bancaria Fondo Rotativo Institucional -CNA-")</f>
        <v>SERVICIO DE IMPRESIÓN DE 50 HOJAS DEL LIBRO DE CONCILIACIÓN BANCARIA FONDO ROTATIVO INSTITUCIONAL -CNA-</v>
      </c>
      <c r="G20" s="44">
        <v>350</v>
      </c>
    </row>
    <row r="21" spans="1:7" ht="51" x14ac:dyDescent="0.25">
      <c r="A21" s="40">
        <v>12</v>
      </c>
      <c r="B21" s="41" t="s">
        <v>212</v>
      </c>
      <c r="C21" s="42">
        <v>45259</v>
      </c>
      <c r="D21" s="43">
        <v>25631918</v>
      </c>
      <c r="E21" s="41" t="s">
        <v>213</v>
      </c>
      <c r="F21" s="41" t="str">
        <f>UPPER("Compra de insumos de limpieza y utiles de cocina para stock de almacen.")</f>
        <v>COMPRA DE INSUMOS DE LIMPIEZA Y UTILES DE COCINA PARA STOCK DE ALMACEN.</v>
      </c>
      <c r="G21" s="44">
        <v>11443.75</v>
      </c>
    </row>
    <row r="22" spans="1:7" ht="38.25" x14ac:dyDescent="0.25">
      <c r="A22" s="40">
        <v>13</v>
      </c>
      <c r="B22" s="41" t="s">
        <v>214</v>
      </c>
      <c r="C22" s="42">
        <v>45267</v>
      </c>
      <c r="D22" s="43">
        <v>4851498</v>
      </c>
      <c r="E22" s="41" t="s">
        <v>215</v>
      </c>
      <c r="F22" s="41" t="str">
        <f>UPPER("Compra de utilies de oficina para stock de almacen.")</f>
        <v>COMPRA DE UTILIES DE OFICINA PARA STOCK DE ALMACEN.</v>
      </c>
      <c r="G22" s="44">
        <v>5973.5</v>
      </c>
    </row>
    <row r="23" spans="1:7" ht="38.25" x14ac:dyDescent="0.25">
      <c r="A23" s="40">
        <v>14</v>
      </c>
      <c r="B23" s="41" t="s">
        <v>216</v>
      </c>
      <c r="C23" s="42">
        <v>45254</v>
      </c>
      <c r="D23" s="43">
        <v>12772801</v>
      </c>
      <c r="E23" s="41" t="s">
        <v>217</v>
      </c>
      <c r="F23" s="41" t="str">
        <f>UPPER("Papel Bond Carta y Oficio para stock de almacén.")</f>
        <v>PAPEL BOND CARTA Y OFICIO PARA STOCK DE ALMACÉN.</v>
      </c>
      <c r="G23" s="44">
        <v>6704.2</v>
      </c>
    </row>
    <row r="24" spans="1:7" ht="38.25" x14ac:dyDescent="0.25">
      <c r="A24" s="40">
        <v>15</v>
      </c>
      <c r="B24" s="41" t="s">
        <v>218</v>
      </c>
      <c r="C24" s="42">
        <v>45253</v>
      </c>
      <c r="D24" s="43">
        <v>100837697</v>
      </c>
      <c r="E24" s="41" t="s">
        <v>219</v>
      </c>
      <c r="F24" s="41" t="str">
        <f>UPPER("tintas para stock de almacen.")</f>
        <v>TINTAS PARA STOCK DE ALMACEN.</v>
      </c>
      <c r="G24" s="44">
        <v>1312</v>
      </c>
    </row>
    <row r="25" spans="1:7" ht="38.25" x14ac:dyDescent="0.25">
      <c r="A25" s="40">
        <v>16</v>
      </c>
      <c r="B25" s="41" t="s">
        <v>220</v>
      </c>
      <c r="C25" s="42">
        <v>45250</v>
      </c>
      <c r="D25" s="43">
        <v>31502555</v>
      </c>
      <c r="E25" s="41" t="s">
        <v>221</v>
      </c>
      <c r="F25" s="41" t="str">
        <f>UPPER("Pago por servicio de mantenimiento de vehiculo del CNA")</f>
        <v>PAGO POR SERVICIO DE MANTENIMIENTO DE VEHICULO DEL CNA</v>
      </c>
      <c r="G25" s="44">
        <v>1990</v>
      </c>
    </row>
    <row r="26" spans="1:7" ht="38.25" x14ac:dyDescent="0.25">
      <c r="A26" s="40">
        <v>17</v>
      </c>
      <c r="B26" s="41" t="s">
        <v>222</v>
      </c>
      <c r="C26" s="42">
        <v>45253</v>
      </c>
      <c r="D26" s="43">
        <v>31502555</v>
      </c>
      <c r="E26" s="41" t="s">
        <v>221</v>
      </c>
      <c r="F26" s="41" t="str">
        <f>UPPER("Pago por servicio de mantenimiento de vehiculo del CNA")</f>
        <v>PAGO POR SERVICIO DE MANTENIMIENTO DE VEHICULO DEL CNA</v>
      </c>
      <c r="G26" s="44">
        <v>1390</v>
      </c>
    </row>
    <row r="27" spans="1:7" ht="38.25" x14ac:dyDescent="0.25">
      <c r="A27" s="40">
        <v>18</v>
      </c>
      <c r="B27" s="41" t="s">
        <v>223</v>
      </c>
      <c r="C27" s="42">
        <v>45250</v>
      </c>
      <c r="D27" s="43">
        <v>31502555</v>
      </c>
      <c r="E27" s="41" t="s">
        <v>221</v>
      </c>
      <c r="F27" s="41" t="str">
        <f>UPPER("Pago por servicio de mantenimiento de vehiculo del CNA")</f>
        <v>PAGO POR SERVICIO DE MANTENIMIENTO DE VEHICULO DEL CNA</v>
      </c>
      <c r="G27" s="44">
        <v>1385</v>
      </c>
    </row>
    <row r="28" spans="1:7" ht="51" x14ac:dyDescent="0.25">
      <c r="A28" s="40">
        <v>19</v>
      </c>
      <c r="B28" s="41" t="s">
        <v>224</v>
      </c>
      <c r="C28" s="42">
        <v>45253</v>
      </c>
      <c r="D28" s="43">
        <v>100837697</v>
      </c>
      <c r="E28" s="41" t="s">
        <v>219</v>
      </c>
      <c r="F28" s="41" t="str">
        <f>UPPER("Mouse inalambrico, bateria y teclado para laptop marca DELL")</f>
        <v>MOUSE INALAMBRICO, BATERIA Y TECLADO PARA LAPTOP MARCA DELL</v>
      </c>
      <c r="G28" s="44">
        <v>1585</v>
      </c>
    </row>
    <row r="29" spans="1:7" ht="25.5" x14ac:dyDescent="0.25">
      <c r="A29" s="40">
        <v>20</v>
      </c>
      <c r="B29" s="41" t="s">
        <v>225</v>
      </c>
      <c r="C29" s="42">
        <v>45282</v>
      </c>
      <c r="D29" s="43">
        <v>6328288</v>
      </c>
      <c r="E29" s="41" t="s">
        <v>226</v>
      </c>
      <c r="F29" s="41" t="str">
        <f>UPPER("Sistema de videoconferencia.")</f>
        <v>SISTEMA DE VIDEOCONFERENCIA.</v>
      </c>
      <c r="G29" s="44">
        <v>3470</v>
      </c>
    </row>
    <row r="30" spans="1:7" ht="76.5" x14ac:dyDescent="0.25">
      <c r="A30" s="40">
        <v>21</v>
      </c>
      <c r="B30" s="41" t="s">
        <v>227</v>
      </c>
      <c r="C30" s="42">
        <v>45253</v>
      </c>
      <c r="D30" s="43">
        <v>31502555</v>
      </c>
      <c r="E30" s="41" t="s">
        <v>221</v>
      </c>
      <c r="F30" s="41" t="str">
        <f>UPPER("Una bateria libre de mantenimiento de 15 placas para vehiculo del Consejo Nacional de Adopciones.")</f>
        <v>UNA BATERIA LIBRE DE MANTENIMIENTO DE 15 PLACAS PARA VEHICULO DEL CONSEJO NACIONAL DE ADOPCIONES.</v>
      </c>
      <c r="G30" s="44">
        <v>1450</v>
      </c>
    </row>
    <row r="31" spans="1:7" ht="63.75" x14ac:dyDescent="0.25">
      <c r="A31" s="40">
        <v>22</v>
      </c>
      <c r="B31" s="41" t="s">
        <v>228</v>
      </c>
      <c r="C31" s="42">
        <v>45264</v>
      </c>
      <c r="D31" s="43">
        <v>17862949</v>
      </c>
      <c r="E31" s="41" t="s">
        <v>229</v>
      </c>
      <c r="F31" s="41" t="str">
        <f>UPPER("Compra de alimentación para Diplomado de Formación de Niñeras.")</f>
        <v>COMPRA DE ALIMENTACIÓN PARA DIPLOMADO DE FORMACIÓN DE NIÑERAS.</v>
      </c>
      <c r="G31" s="44">
        <v>3600</v>
      </c>
    </row>
    <row r="32" spans="1:7" ht="63.75" x14ac:dyDescent="0.25">
      <c r="A32" s="40">
        <v>23</v>
      </c>
      <c r="B32" s="41" t="s">
        <v>230</v>
      </c>
      <c r="C32" s="42">
        <v>45286</v>
      </c>
      <c r="D32" s="43">
        <v>55711197</v>
      </c>
      <c r="E32" s="41" t="s">
        <v>231</v>
      </c>
      <c r="F32" s="41" t="str">
        <f>UPPER("Compra de teclado, bateria de 6 celdas para laptop y puerto de carga para laptop HP")</f>
        <v>COMPRA DE TECLADO, BATERIA DE 6 CELDAS PARA LAPTOP Y PUERTO DE CARGA PARA LAPTOP HP</v>
      </c>
      <c r="G32" s="44">
        <v>1250</v>
      </c>
    </row>
    <row r="33" spans="1:7" ht="38.25" x14ac:dyDescent="0.25">
      <c r="A33" s="40">
        <v>24</v>
      </c>
      <c r="B33" s="41" t="s">
        <v>232</v>
      </c>
      <c r="C33" s="42">
        <v>45272</v>
      </c>
      <c r="D33" s="43">
        <v>31502555</v>
      </c>
      <c r="E33" s="41" t="s">
        <v>221</v>
      </c>
      <c r="F33" s="41" t="str">
        <f>UPPER("Pago por servicio de mantenimiento de vehiculo del CNA")</f>
        <v>PAGO POR SERVICIO DE MANTENIMIENTO DE VEHICULO DEL CNA</v>
      </c>
      <c r="G33" s="44">
        <v>1785</v>
      </c>
    </row>
    <row r="34" spans="1:7" ht="38.25" x14ac:dyDescent="0.25">
      <c r="A34" s="40">
        <v>25</v>
      </c>
      <c r="B34" s="41" t="s">
        <v>233</v>
      </c>
      <c r="C34" s="42">
        <v>45272</v>
      </c>
      <c r="D34" s="43">
        <v>31502555</v>
      </c>
      <c r="E34" s="41" t="s">
        <v>221</v>
      </c>
      <c r="F34" s="41" t="str">
        <f>UPPER("Pago por servicio de reparación de vehiculo del CNA")</f>
        <v>PAGO POR SERVICIO DE REPARACIÓN DE VEHICULO DEL CNA</v>
      </c>
      <c r="G34" s="44">
        <v>1310</v>
      </c>
    </row>
    <row r="35" spans="1:7" ht="38.25" x14ac:dyDescent="0.25">
      <c r="A35" s="40">
        <v>26</v>
      </c>
      <c r="B35" s="41" t="s">
        <v>234</v>
      </c>
      <c r="C35" s="42">
        <v>45278</v>
      </c>
      <c r="D35" s="43">
        <v>31502555</v>
      </c>
      <c r="E35" s="41" t="s">
        <v>221</v>
      </c>
      <c r="F35" s="41" t="str">
        <f>UPPER("Pago por servicio de mantenimiento de vehiculo del CNA")</f>
        <v>PAGO POR SERVICIO DE MANTENIMIENTO DE VEHICULO DEL CNA</v>
      </c>
      <c r="G35" s="44">
        <v>2045</v>
      </c>
    </row>
    <row r="36" spans="1:7" ht="63.75" x14ac:dyDescent="0.25">
      <c r="A36" s="40">
        <v>27</v>
      </c>
      <c r="B36" s="41" t="s">
        <v>235</v>
      </c>
      <c r="C36" s="42">
        <v>45286</v>
      </c>
      <c r="D36" s="43">
        <v>3306224</v>
      </c>
      <c r="E36" s="41" t="s">
        <v>236</v>
      </c>
      <c r="F36" s="41" t="str">
        <f>UPPER("Agua tipo garrafon para consumo de todo el personal del Consejo Nacional de Adopciones ")</f>
        <v xml:space="preserve">AGUA TIPO GARRAFON PARA CONSUMO DE TODO EL PERSONAL DEL CONSEJO NACIONAL DE ADOPCIONES </v>
      </c>
      <c r="G36" s="44">
        <v>1260</v>
      </c>
    </row>
    <row r="37" spans="1:7" ht="38.25" x14ac:dyDescent="0.25">
      <c r="A37" s="40">
        <v>28</v>
      </c>
      <c r="B37" s="41" t="s">
        <v>237</v>
      </c>
      <c r="C37" s="42">
        <v>45280</v>
      </c>
      <c r="D37" s="43">
        <v>31502555</v>
      </c>
      <c r="E37" s="41" t="s">
        <v>238</v>
      </c>
      <c r="F37" s="41" t="str">
        <f>UPPER("Pago por servicio de mantenimiento de vehiculo del CNA")</f>
        <v>PAGO POR SERVICIO DE MANTENIMIENTO DE VEHICULO DEL CNA</v>
      </c>
      <c r="G37" s="44">
        <v>1285</v>
      </c>
    </row>
    <row r="38" spans="1:7" ht="38.25" x14ac:dyDescent="0.25">
      <c r="A38" s="40">
        <v>29</v>
      </c>
      <c r="B38" s="41" t="s">
        <v>230</v>
      </c>
      <c r="C38" s="42">
        <v>45286</v>
      </c>
      <c r="D38" s="43">
        <v>55711197</v>
      </c>
      <c r="E38" s="41" t="s">
        <v>231</v>
      </c>
      <c r="F38" s="41" t="str">
        <f>UPPER("Teclado para laptop en español marca DELL")</f>
        <v>TECLADO PARA LAPTOP EN ESPAÑOL MARCA DELL</v>
      </c>
      <c r="G38" s="44">
        <v>1250</v>
      </c>
    </row>
    <row r="39" spans="1:7" ht="25.5" x14ac:dyDescent="0.25">
      <c r="A39" s="40">
        <v>30</v>
      </c>
      <c r="B39" s="45" t="s">
        <v>239</v>
      </c>
      <c r="C39" s="46">
        <v>45261</v>
      </c>
      <c r="D39" s="47">
        <v>5750814</v>
      </c>
      <c r="E39" s="45" t="s">
        <v>240</v>
      </c>
      <c r="F39" s="45" t="s">
        <v>241</v>
      </c>
      <c r="G39" s="44">
        <v>1748.5</v>
      </c>
    </row>
    <row r="40" spans="1:7" ht="25.5" x14ac:dyDescent="0.25">
      <c r="A40" s="40">
        <v>31</v>
      </c>
      <c r="B40" s="45" t="s">
        <v>242</v>
      </c>
      <c r="C40" s="46">
        <v>45266</v>
      </c>
      <c r="D40" s="47">
        <v>64276554</v>
      </c>
      <c r="E40" s="45" t="s">
        <v>243</v>
      </c>
      <c r="F40" s="45" t="s">
        <v>244</v>
      </c>
      <c r="G40" s="44">
        <v>3446</v>
      </c>
    </row>
    <row r="41" spans="1:7" ht="25.5" x14ac:dyDescent="0.25">
      <c r="A41" s="40">
        <v>32</v>
      </c>
      <c r="B41" s="45" t="s">
        <v>245</v>
      </c>
      <c r="C41" s="46">
        <v>45279</v>
      </c>
      <c r="D41" s="47">
        <v>77213408</v>
      </c>
      <c r="E41" s="45" t="s">
        <v>246</v>
      </c>
      <c r="F41" s="45" t="s">
        <v>247</v>
      </c>
      <c r="G41" s="44">
        <v>2512</v>
      </c>
    </row>
    <row r="42" spans="1:7" ht="51" x14ac:dyDescent="0.25">
      <c r="A42" s="40">
        <v>33</v>
      </c>
      <c r="B42" s="45" t="s">
        <v>248</v>
      </c>
      <c r="C42" s="46">
        <v>45265</v>
      </c>
      <c r="D42" s="47">
        <v>34964479</v>
      </c>
      <c r="E42" s="45" t="s">
        <v>249</v>
      </c>
      <c r="F42" s="45" t="s">
        <v>250</v>
      </c>
      <c r="G42" s="44">
        <v>78880.240000000005</v>
      </c>
    </row>
    <row r="43" spans="1:7" ht="51" x14ac:dyDescent="0.25">
      <c r="A43" s="40">
        <v>34</v>
      </c>
      <c r="B43" s="45" t="s">
        <v>251</v>
      </c>
      <c r="C43" s="46">
        <v>45266</v>
      </c>
      <c r="D43" s="47">
        <v>24001120</v>
      </c>
      <c r="E43" s="45" t="s">
        <v>252</v>
      </c>
      <c r="F43" s="45" t="s">
        <v>250</v>
      </c>
      <c r="G43" s="44">
        <v>4725</v>
      </c>
    </row>
    <row r="44" spans="1:7" ht="25.5" x14ac:dyDescent="0.25">
      <c r="A44" s="40">
        <v>35</v>
      </c>
      <c r="B44" s="45" t="s">
        <v>253</v>
      </c>
      <c r="C44" s="46">
        <v>45286</v>
      </c>
      <c r="D44" s="47">
        <v>64276554</v>
      </c>
      <c r="E44" s="45" t="s">
        <v>243</v>
      </c>
      <c r="F44" s="45" t="s">
        <v>244</v>
      </c>
      <c r="G44" s="44">
        <v>3446</v>
      </c>
    </row>
    <row r="45" spans="1:7" ht="38.25" x14ac:dyDescent="0.25">
      <c r="A45" s="40">
        <v>36</v>
      </c>
      <c r="B45" s="45" t="s">
        <v>254</v>
      </c>
      <c r="C45" s="48">
        <v>45267</v>
      </c>
      <c r="D45" s="49">
        <v>326445</v>
      </c>
      <c r="E45" s="45" t="s">
        <v>255</v>
      </c>
      <c r="F45" s="45" t="s">
        <v>256</v>
      </c>
      <c r="G45" s="44">
        <v>629.15</v>
      </c>
    </row>
    <row r="46" spans="1:7" ht="38.25" x14ac:dyDescent="0.25">
      <c r="A46" s="40">
        <v>37</v>
      </c>
      <c r="B46" s="45" t="s">
        <v>257</v>
      </c>
      <c r="C46" s="48">
        <v>45267</v>
      </c>
      <c r="D46" s="49">
        <v>326445</v>
      </c>
      <c r="E46" s="45" t="s">
        <v>255</v>
      </c>
      <c r="F46" s="45" t="s">
        <v>256</v>
      </c>
      <c r="G46" s="44">
        <v>102.1</v>
      </c>
    </row>
    <row r="47" spans="1:7" ht="38.25" x14ac:dyDescent="0.25">
      <c r="A47" s="40">
        <v>38</v>
      </c>
      <c r="B47" s="45" t="s">
        <v>258</v>
      </c>
      <c r="C47" s="48">
        <v>45267</v>
      </c>
      <c r="D47" s="49">
        <v>326445</v>
      </c>
      <c r="E47" s="45" t="s">
        <v>255</v>
      </c>
      <c r="F47" s="45" t="s">
        <v>256</v>
      </c>
      <c r="G47" s="44">
        <v>909.23</v>
      </c>
    </row>
    <row r="48" spans="1:7" ht="38.25" x14ac:dyDescent="0.25">
      <c r="A48" s="40">
        <v>39</v>
      </c>
      <c r="B48" s="45" t="s">
        <v>259</v>
      </c>
      <c r="C48" s="48">
        <v>45267</v>
      </c>
      <c r="D48" s="49">
        <v>326445</v>
      </c>
      <c r="E48" s="45" t="s">
        <v>255</v>
      </c>
      <c r="F48" s="45" t="s">
        <v>256</v>
      </c>
      <c r="G48" s="44">
        <v>1461.99</v>
      </c>
    </row>
    <row r="49" spans="1:7" ht="38.25" x14ac:dyDescent="0.25">
      <c r="A49" s="40">
        <v>40</v>
      </c>
      <c r="B49" s="45" t="s">
        <v>260</v>
      </c>
      <c r="C49" s="48">
        <v>45267</v>
      </c>
      <c r="D49" s="49">
        <v>326445</v>
      </c>
      <c r="E49" s="45" t="s">
        <v>255</v>
      </c>
      <c r="F49" s="45" t="s">
        <v>256</v>
      </c>
      <c r="G49" s="44">
        <v>39.72</v>
      </c>
    </row>
    <row r="50" spans="1:7" ht="38.25" x14ac:dyDescent="0.25">
      <c r="A50" s="40">
        <v>41</v>
      </c>
      <c r="B50" s="45" t="s">
        <v>261</v>
      </c>
      <c r="C50" s="48">
        <v>45267</v>
      </c>
      <c r="D50" s="49">
        <v>326445</v>
      </c>
      <c r="E50" s="45" t="s">
        <v>255</v>
      </c>
      <c r="F50" s="45" t="s">
        <v>256</v>
      </c>
      <c r="G50" s="44">
        <v>195.65</v>
      </c>
    </row>
    <row r="51" spans="1:7" ht="38.25" x14ac:dyDescent="0.25">
      <c r="A51" s="40">
        <v>42</v>
      </c>
      <c r="B51" s="45" t="s">
        <v>262</v>
      </c>
      <c r="C51" s="48">
        <v>45267</v>
      </c>
      <c r="D51" s="49">
        <v>326445</v>
      </c>
      <c r="E51" s="45" t="s">
        <v>255</v>
      </c>
      <c r="F51" s="45" t="s">
        <v>256</v>
      </c>
      <c r="G51" s="44">
        <v>1180.08</v>
      </c>
    </row>
    <row r="52" spans="1:7" ht="38.25" x14ac:dyDescent="0.25">
      <c r="A52" s="40">
        <v>43</v>
      </c>
      <c r="B52" s="45" t="s">
        <v>263</v>
      </c>
      <c r="C52" s="48">
        <v>45267</v>
      </c>
      <c r="D52" s="49">
        <v>326445</v>
      </c>
      <c r="E52" s="45" t="s">
        <v>255</v>
      </c>
      <c r="F52" s="45" t="s">
        <v>256</v>
      </c>
      <c r="G52" s="44">
        <v>1139.54</v>
      </c>
    </row>
    <row r="53" spans="1:7" ht="38.25" x14ac:dyDescent="0.25">
      <c r="A53" s="40">
        <v>44</v>
      </c>
      <c r="B53" s="45" t="s">
        <v>264</v>
      </c>
      <c r="C53" s="48">
        <v>45267</v>
      </c>
      <c r="D53" s="49">
        <v>326445</v>
      </c>
      <c r="E53" s="45" t="s">
        <v>255</v>
      </c>
      <c r="F53" s="45" t="s">
        <v>256</v>
      </c>
      <c r="G53" s="44">
        <v>678.9</v>
      </c>
    </row>
    <row r="54" spans="1:7" ht="64.5" thickBot="1" x14ac:dyDescent="0.3">
      <c r="A54" s="50">
        <v>45</v>
      </c>
      <c r="B54" s="51" t="s">
        <v>265</v>
      </c>
      <c r="C54" s="52">
        <v>45286</v>
      </c>
      <c r="D54" s="53" t="s">
        <v>266</v>
      </c>
      <c r="E54" s="51" t="s">
        <v>267</v>
      </c>
      <c r="F54" s="51" t="s">
        <v>268</v>
      </c>
      <c r="G54" s="54">
        <v>2000</v>
      </c>
    </row>
    <row r="55" spans="1:7" ht="15.75" thickBot="1" x14ac:dyDescent="0.3">
      <c r="A55" s="55"/>
      <c r="B55" s="56"/>
      <c r="C55" s="56"/>
      <c r="D55" s="56"/>
      <c r="E55" s="56"/>
      <c r="F55" s="57"/>
      <c r="G55" s="58">
        <f>SUM(G10:G54)</f>
        <v>277420.23</v>
      </c>
    </row>
  </sheetData>
  <mergeCells count="9">
    <mergeCell ref="A7:G7"/>
    <mergeCell ref="A8:G8"/>
    <mergeCell ref="A55:F55"/>
    <mergeCell ref="A1:G1"/>
    <mergeCell ref="A2:G2"/>
    <mergeCell ref="A3:G3"/>
    <mergeCell ref="A4:D4"/>
    <mergeCell ref="A5:G5"/>
    <mergeCell ref="A6:G6"/>
  </mergeCells>
  <conditionalFormatting sqref="B10:B41">
    <cfRule type="containsText" dxfId="7" priority="1" operator="containsText" text="Anulado">
      <formula>NOT(ISERROR(SEARCH("Anulado",B10)))</formula>
    </cfRule>
  </conditionalFormatting>
  <conditionalFormatting sqref="B42">
    <cfRule type="duplicateValues" dxfId="6" priority="7"/>
  </conditionalFormatting>
  <conditionalFormatting sqref="B43:B44">
    <cfRule type="duplicateValues" dxfId="5" priority="3"/>
  </conditionalFormatting>
  <conditionalFormatting sqref="B48 B53">
    <cfRule type="duplicateValues" dxfId="4" priority="6"/>
  </conditionalFormatting>
  <conditionalFormatting sqref="B49 B54">
    <cfRule type="duplicateValues" dxfId="3" priority="8"/>
  </conditionalFormatting>
  <conditionalFormatting sqref="B55 B9 B45:B47 B50:B52">
    <cfRule type="duplicateValues" dxfId="2" priority="5"/>
  </conditionalFormatting>
  <conditionalFormatting sqref="B56:B1048576 B1:B8">
    <cfRule type="duplicateValues" dxfId="1" priority="4"/>
  </conditionalFormatting>
  <conditionalFormatting sqref="F10:F38">
    <cfRule type="containsText" dxfId="0" priority="2" operator="containsText" text="ANULADO">
      <formula>NOT(ISERROR(SEARCH("ANULADO",F10)))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L113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13" t="s">
        <v>1</v>
      </c>
      <c r="Z3" s="13"/>
      <c r="AA3" s="13"/>
      <c r="AB3" s="13"/>
      <c r="AC3" s="13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13"/>
      <c r="Z4" s="13"/>
      <c r="AA4" s="13"/>
      <c r="AB4" s="13"/>
      <c r="AC4" s="13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13" t="s">
        <v>3</v>
      </c>
      <c r="Z6" s="13"/>
      <c r="AA6" s="13"/>
      <c r="AB6" s="13"/>
      <c r="AC6" s="13"/>
      <c r="AE6" s="24">
        <v>45295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13" t="s">
        <v>4</v>
      </c>
      <c r="Z8" s="13"/>
      <c r="AA8" s="13"/>
      <c r="AB8" s="13"/>
      <c r="AC8" s="13"/>
      <c r="AD8" s="25">
        <v>0.3542939814814815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13" t="s">
        <v>5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37" ht="6" customHeight="1" x14ac:dyDescent="0.2"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x14ac:dyDescent="0.2">
      <c r="B22" s="9" t="s">
        <v>17</v>
      </c>
      <c r="C22" s="9"/>
      <c r="D22" s="9"/>
      <c r="E22" s="9"/>
      <c r="G22" s="16" t="s">
        <v>18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U22" s="11">
        <v>1</v>
      </c>
      <c r="V22" s="11"/>
      <c r="W22" s="11"/>
      <c r="X22" s="11"/>
      <c r="Y22" s="11"/>
      <c r="Z22" s="11"/>
      <c r="AB22" s="12">
        <v>14000</v>
      </c>
      <c r="AC22" s="12"/>
      <c r="AD22" s="12"/>
      <c r="AE22" s="12"/>
      <c r="AF22" s="12"/>
      <c r="AG22" s="12"/>
      <c r="AH22" s="12"/>
      <c r="AI22" s="12"/>
      <c r="AJ22" s="12"/>
      <c r="AK22" s="12"/>
    </row>
    <row r="23" spans="2:37" x14ac:dyDescent="0.2"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37" ht="13.5" customHeight="1" x14ac:dyDescent="0.2">
      <c r="B24" s="9" t="s">
        <v>19</v>
      </c>
      <c r="C24" s="9"/>
      <c r="D24" s="9"/>
      <c r="E24" s="9"/>
      <c r="G24" s="10" t="s">
        <v>20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U24" s="11">
        <v>1</v>
      </c>
      <c r="V24" s="11"/>
      <c r="W24" s="11"/>
      <c r="X24" s="11"/>
      <c r="Y24" s="11"/>
      <c r="Z24" s="11"/>
      <c r="AB24" s="12">
        <v>8260</v>
      </c>
      <c r="AC24" s="12"/>
      <c r="AD24" s="12"/>
      <c r="AE24" s="12"/>
      <c r="AF24" s="12"/>
      <c r="AG24" s="12"/>
      <c r="AH24" s="12"/>
      <c r="AI24" s="12"/>
      <c r="AJ24" s="12"/>
      <c r="AK24" s="12"/>
    </row>
    <row r="25" spans="2:37" ht="13.5" customHeight="1" x14ac:dyDescent="0.2">
      <c r="B25" s="9" t="s">
        <v>21</v>
      </c>
      <c r="C25" s="9"/>
      <c r="D25" s="9"/>
      <c r="E25" s="9"/>
      <c r="G25" s="10" t="s">
        <v>22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U25" s="11">
        <v>11</v>
      </c>
      <c r="V25" s="11"/>
      <c r="W25" s="11"/>
      <c r="X25" s="11"/>
      <c r="Y25" s="11"/>
      <c r="Z25" s="11"/>
      <c r="AB25" s="12">
        <v>3760</v>
      </c>
      <c r="AC25" s="12"/>
      <c r="AD25" s="12"/>
      <c r="AE25" s="12"/>
      <c r="AF25" s="12"/>
      <c r="AG25" s="12"/>
      <c r="AH25" s="12"/>
      <c r="AI25" s="12"/>
      <c r="AJ25" s="12"/>
      <c r="AK25" s="12"/>
    </row>
    <row r="26" spans="2:37" ht="13.5" customHeight="1" x14ac:dyDescent="0.2">
      <c r="B26" s="9" t="s">
        <v>23</v>
      </c>
      <c r="C26" s="9"/>
      <c r="D26" s="9"/>
      <c r="E26" s="9"/>
      <c r="G26" s="10" t="s">
        <v>24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U26" s="11">
        <v>11</v>
      </c>
      <c r="V26" s="11"/>
      <c r="W26" s="11"/>
      <c r="X26" s="11"/>
      <c r="Y26" s="11"/>
      <c r="Z26" s="11"/>
      <c r="AB26" s="12">
        <v>2658.91</v>
      </c>
      <c r="AC26" s="12"/>
      <c r="AD26" s="12"/>
      <c r="AE26" s="12"/>
      <c r="AF26" s="12"/>
      <c r="AG26" s="12"/>
      <c r="AH26" s="12"/>
      <c r="AI26" s="12"/>
      <c r="AJ26" s="12"/>
      <c r="AK26" s="12"/>
    </row>
    <row r="27" spans="2:37" ht="13.5" customHeight="1" x14ac:dyDescent="0.2">
      <c r="B27" s="9" t="s">
        <v>25</v>
      </c>
      <c r="C27" s="9"/>
      <c r="D27" s="9"/>
      <c r="E27" s="9"/>
      <c r="G27" s="10" t="s">
        <v>26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U27" s="11">
        <v>12</v>
      </c>
      <c r="V27" s="11"/>
      <c r="W27" s="11"/>
      <c r="X27" s="11"/>
      <c r="Y27" s="11"/>
      <c r="Z27" s="11"/>
      <c r="AB27" s="12">
        <v>2564.5</v>
      </c>
      <c r="AC27" s="12"/>
      <c r="AD27" s="12"/>
      <c r="AE27" s="12"/>
      <c r="AF27" s="12"/>
      <c r="AG27" s="12"/>
      <c r="AH27" s="12"/>
      <c r="AI27" s="12"/>
      <c r="AJ27" s="12"/>
      <c r="AK27" s="12"/>
    </row>
    <row r="28" spans="2:37" ht="13.5" customHeight="1" x14ac:dyDescent="0.2">
      <c r="B28" s="9" t="s">
        <v>27</v>
      </c>
      <c r="C28" s="9"/>
      <c r="D28" s="9"/>
      <c r="E28" s="9"/>
      <c r="G28" s="10" t="s">
        <v>28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U28" s="11">
        <v>9</v>
      </c>
      <c r="V28" s="11"/>
      <c r="W28" s="11"/>
      <c r="X28" s="11"/>
      <c r="Y28" s="11"/>
      <c r="Z28" s="11"/>
      <c r="AB28" s="12">
        <v>2463</v>
      </c>
      <c r="AC28" s="12"/>
      <c r="AD28" s="12"/>
      <c r="AE28" s="12"/>
      <c r="AF28" s="12"/>
      <c r="AG28" s="12"/>
      <c r="AH28" s="12"/>
      <c r="AI28" s="12"/>
      <c r="AJ28" s="12"/>
      <c r="AK28" s="12"/>
    </row>
    <row r="29" spans="2:37" ht="13.5" customHeight="1" x14ac:dyDescent="0.2">
      <c r="B29" s="9" t="s">
        <v>29</v>
      </c>
      <c r="C29" s="9"/>
      <c r="D29" s="9"/>
      <c r="E29" s="9"/>
      <c r="G29" s="10" t="s">
        <v>30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U29" s="11">
        <v>4</v>
      </c>
      <c r="V29" s="11"/>
      <c r="W29" s="11"/>
      <c r="X29" s="11"/>
      <c r="Y29" s="11"/>
      <c r="Z29" s="11"/>
      <c r="AB29" s="12">
        <v>2438.5</v>
      </c>
      <c r="AC29" s="12"/>
      <c r="AD29" s="12"/>
      <c r="AE29" s="12"/>
      <c r="AF29" s="12"/>
      <c r="AG29" s="12"/>
      <c r="AH29" s="12"/>
      <c r="AI29" s="12"/>
      <c r="AJ29" s="12"/>
      <c r="AK29" s="12"/>
    </row>
    <row r="30" spans="2:37" ht="13.5" customHeight="1" x14ac:dyDescent="0.2">
      <c r="B30" s="9" t="s">
        <v>31</v>
      </c>
      <c r="C30" s="9"/>
      <c r="D30" s="9"/>
      <c r="E30" s="9"/>
      <c r="G30" s="10" t="s">
        <v>32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U30" s="11">
        <v>5</v>
      </c>
      <c r="V30" s="11"/>
      <c r="W30" s="11"/>
      <c r="X30" s="11"/>
      <c r="Y30" s="11"/>
      <c r="Z30" s="11"/>
      <c r="AB30" s="12">
        <v>2273.5</v>
      </c>
      <c r="AC30" s="12"/>
      <c r="AD30" s="12"/>
      <c r="AE30" s="12"/>
      <c r="AF30" s="12"/>
      <c r="AG30" s="12"/>
      <c r="AH30" s="12"/>
      <c r="AI30" s="12"/>
      <c r="AJ30" s="12"/>
      <c r="AK30" s="12"/>
    </row>
    <row r="31" spans="2:37" ht="13.5" customHeight="1" x14ac:dyDescent="0.2">
      <c r="B31" s="9" t="s">
        <v>33</v>
      </c>
      <c r="C31" s="9"/>
      <c r="D31" s="9"/>
      <c r="E31" s="9"/>
      <c r="G31" s="10" t="s">
        <v>34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U31" s="11">
        <v>1</v>
      </c>
      <c r="V31" s="11"/>
      <c r="W31" s="11"/>
      <c r="X31" s="11"/>
      <c r="Y31" s="11"/>
      <c r="Z31" s="11"/>
      <c r="AB31" s="12">
        <v>1904</v>
      </c>
      <c r="AC31" s="12"/>
      <c r="AD31" s="12"/>
      <c r="AE31" s="12"/>
      <c r="AF31" s="12"/>
      <c r="AG31" s="12"/>
      <c r="AH31" s="12"/>
      <c r="AI31" s="12"/>
      <c r="AJ31" s="12"/>
      <c r="AK31" s="12"/>
    </row>
    <row r="32" spans="2:37" ht="13.5" customHeight="1" x14ac:dyDescent="0.2">
      <c r="B32" s="9" t="s">
        <v>35</v>
      </c>
      <c r="C32" s="9"/>
      <c r="D32" s="9"/>
      <c r="E32" s="9"/>
      <c r="G32" s="10" t="s">
        <v>36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U32" s="11">
        <v>4</v>
      </c>
      <c r="V32" s="11"/>
      <c r="W32" s="11"/>
      <c r="X32" s="11"/>
      <c r="Y32" s="11"/>
      <c r="Z32" s="11"/>
      <c r="AB32" s="12">
        <v>1831.5</v>
      </c>
      <c r="AC32" s="12"/>
      <c r="AD32" s="12"/>
      <c r="AE32" s="12"/>
      <c r="AF32" s="12"/>
      <c r="AG32" s="12"/>
      <c r="AH32" s="12"/>
      <c r="AI32" s="12"/>
      <c r="AJ32" s="12"/>
      <c r="AK32" s="12"/>
    </row>
    <row r="33" spans="2:37" ht="13.5" customHeight="1" x14ac:dyDescent="0.2">
      <c r="B33" s="9" t="s">
        <v>37</v>
      </c>
      <c r="C33" s="9"/>
      <c r="D33" s="9"/>
      <c r="E33" s="9"/>
      <c r="G33" s="10" t="s">
        <v>38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U33" s="11">
        <v>3</v>
      </c>
      <c r="V33" s="11"/>
      <c r="W33" s="11"/>
      <c r="X33" s="11"/>
      <c r="Y33" s="11"/>
      <c r="Z33" s="11"/>
      <c r="AB33" s="12">
        <v>1771</v>
      </c>
      <c r="AC33" s="12"/>
      <c r="AD33" s="12"/>
      <c r="AE33" s="12"/>
      <c r="AF33" s="12"/>
      <c r="AG33" s="12"/>
      <c r="AH33" s="12"/>
      <c r="AI33" s="12"/>
      <c r="AJ33" s="12"/>
      <c r="AK33" s="12"/>
    </row>
    <row r="34" spans="2:37" ht="13.5" customHeight="1" x14ac:dyDescent="0.2">
      <c r="B34" s="9" t="s">
        <v>39</v>
      </c>
      <c r="C34" s="9"/>
      <c r="D34" s="9"/>
      <c r="E34" s="9"/>
      <c r="G34" s="10" t="s">
        <v>40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U34" s="11">
        <v>5</v>
      </c>
      <c r="V34" s="11"/>
      <c r="W34" s="11"/>
      <c r="X34" s="11"/>
      <c r="Y34" s="11"/>
      <c r="Z34" s="11"/>
      <c r="AB34" s="12">
        <v>1620</v>
      </c>
      <c r="AC34" s="12"/>
      <c r="AD34" s="12"/>
      <c r="AE34" s="12"/>
      <c r="AF34" s="12"/>
      <c r="AG34" s="12"/>
      <c r="AH34" s="12"/>
      <c r="AI34" s="12"/>
      <c r="AJ34" s="12"/>
      <c r="AK34" s="12"/>
    </row>
    <row r="35" spans="2:37" ht="13.5" customHeight="1" x14ac:dyDescent="0.2">
      <c r="B35" s="9" t="s">
        <v>41</v>
      </c>
      <c r="C35" s="9"/>
      <c r="D35" s="9"/>
      <c r="E35" s="9"/>
      <c r="G35" s="10" t="s">
        <v>42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U35" s="11">
        <v>4</v>
      </c>
      <c r="V35" s="11"/>
      <c r="W35" s="11"/>
      <c r="X35" s="11"/>
      <c r="Y35" s="11"/>
      <c r="Z35" s="11"/>
      <c r="AB35" s="12">
        <v>1417</v>
      </c>
      <c r="AC35" s="12"/>
      <c r="AD35" s="12"/>
      <c r="AE35" s="12"/>
      <c r="AF35" s="12"/>
      <c r="AG35" s="12"/>
      <c r="AH35" s="12"/>
      <c r="AI35" s="12"/>
      <c r="AJ35" s="12"/>
      <c r="AK35" s="12"/>
    </row>
    <row r="36" spans="2:37" ht="13.5" customHeight="1" x14ac:dyDescent="0.2">
      <c r="B36" s="9" t="s">
        <v>43</v>
      </c>
      <c r="C36" s="9"/>
      <c r="D36" s="9"/>
      <c r="E36" s="9"/>
      <c r="G36" s="10" t="s">
        <v>44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U36" s="11">
        <v>5</v>
      </c>
      <c r="V36" s="11"/>
      <c r="W36" s="11"/>
      <c r="X36" s="11"/>
      <c r="Y36" s="11"/>
      <c r="Z36" s="11"/>
      <c r="AB36" s="12">
        <v>1388</v>
      </c>
      <c r="AC36" s="12"/>
      <c r="AD36" s="12"/>
      <c r="AE36" s="12"/>
      <c r="AF36" s="12"/>
      <c r="AG36" s="12"/>
      <c r="AH36" s="12"/>
      <c r="AI36" s="12"/>
      <c r="AJ36" s="12"/>
      <c r="AK36" s="12"/>
    </row>
    <row r="37" spans="2:37" ht="13.5" customHeight="1" x14ac:dyDescent="0.2">
      <c r="B37" s="9" t="s">
        <v>45</v>
      </c>
      <c r="C37" s="9"/>
      <c r="D37" s="9"/>
      <c r="E37" s="9"/>
      <c r="G37" s="10" t="s">
        <v>46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U37" s="11">
        <v>1</v>
      </c>
      <c r="V37" s="11"/>
      <c r="W37" s="11"/>
      <c r="X37" s="11"/>
      <c r="Y37" s="11"/>
      <c r="Z37" s="11"/>
      <c r="AB37" s="12">
        <v>1195.1300000000001</v>
      </c>
      <c r="AC37" s="12"/>
      <c r="AD37" s="12"/>
      <c r="AE37" s="12"/>
      <c r="AF37" s="12"/>
      <c r="AG37" s="12"/>
      <c r="AH37" s="12"/>
      <c r="AI37" s="12"/>
      <c r="AJ37" s="12"/>
      <c r="AK37" s="12"/>
    </row>
    <row r="38" spans="2:37" ht="13.5" customHeight="1" x14ac:dyDescent="0.2">
      <c r="B38" s="9" t="s">
        <v>47</v>
      </c>
      <c r="C38" s="9"/>
      <c r="D38" s="9"/>
      <c r="E38" s="9"/>
      <c r="G38" s="10" t="s">
        <v>48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U38" s="11">
        <v>5</v>
      </c>
      <c r="V38" s="11"/>
      <c r="W38" s="11"/>
      <c r="X38" s="11"/>
      <c r="Y38" s="11"/>
      <c r="Z38" s="11"/>
      <c r="AB38" s="12">
        <v>1177.5</v>
      </c>
      <c r="AC38" s="12"/>
      <c r="AD38" s="12"/>
      <c r="AE38" s="12"/>
      <c r="AF38" s="12"/>
      <c r="AG38" s="12"/>
      <c r="AH38" s="12"/>
      <c r="AI38" s="12"/>
      <c r="AJ38" s="12"/>
      <c r="AK38" s="12"/>
    </row>
    <row r="39" spans="2:37" ht="13.5" customHeight="1" x14ac:dyDescent="0.2">
      <c r="B39" s="9" t="s">
        <v>49</v>
      </c>
      <c r="C39" s="9"/>
      <c r="D39" s="9"/>
      <c r="E39" s="9"/>
      <c r="G39" s="10" t="s">
        <v>50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U39" s="11">
        <v>1</v>
      </c>
      <c r="V39" s="11"/>
      <c r="W39" s="11"/>
      <c r="X39" s="11"/>
      <c r="Y39" s="11"/>
      <c r="Z39" s="11"/>
      <c r="AB39" s="12">
        <v>1040</v>
      </c>
      <c r="AC39" s="12"/>
      <c r="AD39" s="12"/>
      <c r="AE39" s="12"/>
      <c r="AF39" s="12"/>
      <c r="AG39" s="12"/>
      <c r="AH39" s="12"/>
      <c r="AI39" s="12"/>
      <c r="AJ39" s="12"/>
      <c r="AK39" s="12"/>
    </row>
    <row r="40" spans="2:37" ht="13.5" customHeight="1" x14ac:dyDescent="0.2">
      <c r="B40" s="9" t="s">
        <v>51</v>
      </c>
      <c r="C40" s="9"/>
      <c r="D40" s="9"/>
      <c r="E40" s="9"/>
      <c r="G40" s="10" t="s">
        <v>52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U40" s="11">
        <v>4</v>
      </c>
      <c r="V40" s="11"/>
      <c r="W40" s="11"/>
      <c r="X40" s="11"/>
      <c r="Y40" s="11"/>
      <c r="Z40" s="11"/>
      <c r="AB40" s="12">
        <v>1035</v>
      </c>
      <c r="AC40" s="12"/>
      <c r="AD40" s="12"/>
      <c r="AE40" s="12"/>
      <c r="AF40" s="12"/>
      <c r="AG40" s="12"/>
      <c r="AH40" s="12"/>
      <c r="AI40" s="12"/>
      <c r="AJ40" s="12"/>
      <c r="AK40" s="12"/>
    </row>
    <row r="41" spans="2:37" ht="13.5" customHeight="1" x14ac:dyDescent="0.2">
      <c r="B41" s="9" t="s">
        <v>53</v>
      </c>
      <c r="C41" s="9"/>
      <c r="D41" s="9"/>
      <c r="E41" s="9"/>
      <c r="G41" s="10" t="s">
        <v>54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U41" s="11">
        <v>9</v>
      </c>
      <c r="V41" s="11"/>
      <c r="W41" s="11"/>
      <c r="X41" s="11"/>
      <c r="Y41" s="11"/>
      <c r="Z41" s="11"/>
      <c r="AB41" s="12">
        <v>1021.83</v>
      </c>
      <c r="AC41" s="12"/>
      <c r="AD41" s="12"/>
      <c r="AE41" s="12"/>
      <c r="AF41" s="12"/>
      <c r="AG41" s="12"/>
      <c r="AH41" s="12"/>
      <c r="AI41" s="12"/>
      <c r="AJ41" s="12"/>
      <c r="AK41" s="12"/>
    </row>
    <row r="42" spans="2:37" ht="13.5" customHeight="1" x14ac:dyDescent="0.2">
      <c r="B42" s="9" t="s">
        <v>55</v>
      </c>
      <c r="C42" s="9"/>
      <c r="D42" s="9"/>
      <c r="E42" s="9"/>
      <c r="G42" s="10" t="s">
        <v>56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U42" s="11">
        <v>2</v>
      </c>
      <c r="V42" s="11"/>
      <c r="W42" s="11"/>
      <c r="X42" s="11"/>
      <c r="Y42" s="11"/>
      <c r="Z42" s="11"/>
      <c r="AB42" s="12">
        <v>986.01</v>
      </c>
      <c r="AC42" s="12"/>
      <c r="AD42" s="12"/>
      <c r="AE42" s="12"/>
      <c r="AF42" s="12"/>
      <c r="AG42" s="12"/>
      <c r="AH42" s="12"/>
      <c r="AI42" s="12"/>
      <c r="AJ42" s="12"/>
      <c r="AK42" s="12"/>
    </row>
    <row r="43" spans="2:37" ht="13.5" customHeight="1" x14ac:dyDescent="0.2">
      <c r="B43" s="9" t="s">
        <v>57</v>
      </c>
      <c r="C43" s="9"/>
      <c r="D43" s="9"/>
      <c r="E43" s="9"/>
      <c r="G43" s="10" t="s">
        <v>58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U43" s="11">
        <v>3</v>
      </c>
      <c r="V43" s="11"/>
      <c r="W43" s="11"/>
      <c r="X43" s="11"/>
      <c r="Y43" s="11"/>
      <c r="Z43" s="11"/>
      <c r="AB43" s="12">
        <v>974</v>
      </c>
      <c r="AC43" s="12"/>
      <c r="AD43" s="12"/>
      <c r="AE43" s="12"/>
      <c r="AF43" s="12"/>
      <c r="AG43" s="12"/>
      <c r="AH43" s="12"/>
      <c r="AI43" s="12"/>
      <c r="AJ43" s="12"/>
      <c r="AK43" s="12"/>
    </row>
    <row r="44" spans="2:37" ht="13.5" customHeight="1" x14ac:dyDescent="0.2">
      <c r="B44" s="9" t="s">
        <v>59</v>
      </c>
      <c r="C44" s="9"/>
      <c r="D44" s="9"/>
      <c r="E44" s="9"/>
      <c r="G44" s="10" t="s">
        <v>60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U44" s="11">
        <v>1</v>
      </c>
      <c r="V44" s="11"/>
      <c r="W44" s="11"/>
      <c r="X44" s="11"/>
      <c r="Y44" s="11"/>
      <c r="Z44" s="11"/>
      <c r="AB44" s="12">
        <v>950</v>
      </c>
      <c r="AC44" s="12"/>
      <c r="AD44" s="12"/>
      <c r="AE44" s="12"/>
      <c r="AF44" s="12"/>
      <c r="AG44" s="12"/>
      <c r="AH44" s="12"/>
      <c r="AI44" s="12"/>
      <c r="AJ44" s="12"/>
      <c r="AK44" s="12"/>
    </row>
    <row r="45" spans="2:37" ht="13.5" customHeight="1" x14ac:dyDescent="0.2">
      <c r="B45" s="9" t="s">
        <v>61</v>
      </c>
      <c r="C45" s="9"/>
      <c r="D45" s="9"/>
      <c r="E45" s="9"/>
      <c r="G45" s="10" t="s">
        <v>62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U45" s="11">
        <v>2</v>
      </c>
      <c r="V45" s="11"/>
      <c r="W45" s="11"/>
      <c r="X45" s="11"/>
      <c r="Y45" s="11"/>
      <c r="Z45" s="11"/>
      <c r="AB45" s="12">
        <v>946.01</v>
      </c>
      <c r="AC45" s="12"/>
      <c r="AD45" s="12"/>
      <c r="AE45" s="12"/>
      <c r="AF45" s="12"/>
      <c r="AG45" s="12"/>
      <c r="AH45" s="12"/>
      <c r="AI45" s="12"/>
      <c r="AJ45" s="12"/>
      <c r="AK45" s="12"/>
    </row>
    <row r="46" spans="2:37" ht="13.5" customHeight="1" x14ac:dyDescent="0.2">
      <c r="B46" s="9" t="s">
        <v>63</v>
      </c>
      <c r="C46" s="9"/>
      <c r="D46" s="9"/>
      <c r="E46" s="9"/>
      <c r="G46" s="10" t="s">
        <v>64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U46" s="11">
        <v>3</v>
      </c>
      <c r="V46" s="11"/>
      <c r="W46" s="11"/>
      <c r="X46" s="11"/>
      <c r="Y46" s="11"/>
      <c r="Z46" s="11"/>
      <c r="AB46" s="12">
        <v>933</v>
      </c>
      <c r="AC46" s="12"/>
      <c r="AD46" s="12"/>
      <c r="AE46" s="12"/>
      <c r="AF46" s="12"/>
      <c r="AG46" s="12"/>
      <c r="AH46" s="12"/>
      <c r="AI46" s="12"/>
      <c r="AJ46" s="12"/>
      <c r="AK46" s="12"/>
    </row>
    <row r="47" spans="2:37" ht="13.5" customHeight="1" x14ac:dyDescent="0.2">
      <c r="B47" s="9" t="s">
        <v>65</v>
      </c>
      <c r="C47" s="9"/>
      <c r="D47" s="9"/>
      <c r="E47" s="9"/>
      <c r="G47" s="10" t="s">
        <v>66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U47" s="11">
        <v>6</v>
      </c>
      <c r="V47" s="11"/>
      <c r="W47" s="11"/>
      <c r="X47" s="11"/>
      <c r="Y47" s="11"/>
      <c r="Z47" s="11"/>
      <c r="AB47" s="12">
        <v>884.01</v>
      </c>
      <c r="AC47" s="12"/>
      <c r="AD47" s="12"/>
      <c r="AE47" s="12"/>
      <c r="AF47" s="12"/>
      <c r="AG47" s="12"/>
      <c r="AH47" s="12"/>
      <c r="AI47" s="12"/>
      <c r="AJ47" s="12"/>
      <c r="AK47" s="12"/>
    </row>
    <row r="48" spans="2:37" ht="13.5" customHeight="1" x14ac:dyDescent="0.2">
      <c r="B48" s="9" t="s">
        <v>67</v>
      </c>
      <c r="C48" s="9"/>
      <c r="D48" s="9"/>
      <c r="E48" s="9"/>
      <c r="G48" s="10" t="s">
        <v>68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U48" s="11">
        <v>3</v>
      </c>
      <c r="V48" s="11"/>
      <c r="W48" s="11"/>
      <c r="X48" s="11"/>
      <c r="Y48" s="11"/>
      <c r="Z48" s="11"/>
      <c r="AB48" s="12">
        <v>867</v>
      </c>
      <c r="AC48" s="12"/>
      <c r="AD48" s="12"/>
      <c r="AE48" s="12"/>
      <c r="AF48" s="12"/>
      <c r="AG48" s="12"/>
      <c r="AH48" s="12"/>
      <c r="AI48" s="12"/>
      <c r="AJ48" s="12"/>
      <c r="AK48" s="12"/>
    </row>
    <row r="49" spans="2:37" ht="13.5" customHeight="1" x14ac:dyDescent="0.2">
      <c r="B49" s="9" t="s">
        <v>69</v>
      </c>
      <c r="C49" s="9"/>
      <c r="D49" s="9"/>
      <c r="E49" s="9"/>
      <c r="G49" s="10" t="s">
        <v>70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U49" s="11">
        <v>4</v>
      </c>
      <c r="V49" s="11"/>
      <c r="W49" s="11"/>
      <c r="X49" s="11"/>
      <c r="Y49" s="11"/>
      <c r="Z49" s="11"/>
      <c r="AB49" s="12">
        <v>866</v>
      </c>
      <c r="AC49" s="12"/>
      <c r="AD49" s="12"/>
      <c r="AE49" s="12"/>
      <c r="AF49" s="12"/>
      <c r="AG49" s="12"/>
      <c r="AH49" s="12"/>
      <c r="AI49" s="12"/>
      <c r="AJ49" s="12"/>
      <c r="AK49" s="12"/>
    </row>
    <row r="50" spans="2:37" ht="13.5" customHeight="1" x14ac:dyDescent="0.2">
      <c r="B50" s="9" t="s">
        <v>71</v>
      </c>
      <c r="C50" s="9"/>
      <c r="D50" s="9"/>
      <c r="E50" s="9"/>
      <c r="G50" s="10" t="s">
        <v>72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U50" s="11">
        <v>2</v>
      </c>
      <c r="V50" s="11"/>
      <c r="W50" s="11"/>
      <c r="X50" s="11"/>
      <c r="Y50" s="11"/>
      <c r="Z50" s="11"/>
      <c r="AB50" s="12">
        <v>854</v>
      </c>
      <c r="AC50" s="12"/>
      <c r="AD50" s="12"/>
      <c r="AE50" s="12"/>
      <c r="AF50" s="12"/>
      <c r="AG50" s="12"/>
      <c r="AH50" s="12"/>
      <c r="AI50" s="12"/>
      <c r="AJ50" s="12"/>
      <c r="AK50" s="12"/>
    </row>
    <row r="51" spans="2:37" ht="13.5" customHeight="1" x14ac:dyDescent="0.2">
      <c r="B51" s="9" t="s">
        <v>73</v>
      </c>
      <c r="C51" s="9"/>
      <c r="D51" s="9"/>
      <c r="E51" s="9"/>
      <c r="G51" s="10" t="s">
        <v>74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U51" s="11">
        <v>3</v>
      </c>
      <c r="V51" s="11"/>
      <c r="W51" s="11"/>
      <c r="X51" s="11"/>
      <c r="Y51" s="11"/>
      <c r="Z51" s="11"/>
      <c r="AB51" s="12">
        <v>845</v>
      </c>
      <c r="AC51" s="12"/>
      <c r="AD51" s="12"/>
      <c r="AE51" s="12"/>
      <c r="AF51" s="12"/>
      <c r="AG51" s="12"/>
      <c r="AH51" s="12"/>
      <c r="AI51" s="12"/>
      <c r="AJ51" s="12"/>
      <c r="AK51" s="12"/>
    </row>
    <row r="52" spans="2:37" ht="13.5" customHeight="1" x14ac:dyDescent="0.2">
      <c r="B52" s="9" t="s">
        <v>75</v>
      </c>
      <c r="C52" s="9"/>
      <c r="D52" s="9"/>
      <c r="E52" s="9"/>
      <c r="G52" s="10" t="s">
        <v>76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U52" s="11">
        <v>2</v>
      </c>
      <c r="V52" s="11"/>
      <c r="W52" s="11"/>
      <c r="X52" s="11"/>
      <c r="Y52" s="11"/>
      <c r="Z52" s="11"/>
      <c r="AB52" s="12">
        <v>835</v>
      </c>
      <c r="AC52" s="12"/>
      <c r="AD52" s="12"/>
      <c r="AE52" s="12"/>
      <c r="AF52" s="12"/>
      <c r="AG52" s="12"/>
      <c r="AH52" s="12"/>
      <c r="AI52" s="12"/>
      <c r="AJ52" s="12"/>
      <c r="AK52" s="12"/>
    </row>
    <row r="53" spans="2:37" ht="13.5" customHeight="1" x14ac:dyDescent="0.2">
      <c r="B53" s="9" t="s">
        <v>77</v>
      </c>
      <c r="C53" s="9"/>
      <c r="D53" s="9"/>
      <c r="E53" s="9"/>
      <c r="G53" s="10" t="s">
        <v>78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U53" s="11">
        <v>2</v>
      </c>
      <c r="V53" s="11"/>
      <c r="W53" s="11"/>
      <c r="X53" s="11"/>
      <c r="Y53" s="11"/>
      <c r="Z53" s="11"/>
      <c r="AB53" s="12">
        <v>797</v>
      </c>
      <c r="AC53" s="12"/>
      <c r="AD53" s="12"/>
      <c r="AE53" s="12"/>
      <c r="AF53" s="12"/>
      <c r="AG53" s="12"/>
      <c r="AH53" s="12"/>
      <c r="AI53" s="12"/>
      <c r="AJ53" s="12"/>
      <c r="AK53" s="12"/>
    </row>
    <row r="54" spans="2:37" ht="13.5" customHeight="1" x14ac:dyDescent="0.2">
      <c r="B54" s="9" t="s">
        <v>79</v>
      </c>
      <c r="C54" s="9"/>
      <c r="D54" s="9"/>
      <c r="E54" s="9"/>
      <c r="G54" s="10" t="s">
        <v>80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U54" s="11">
        <v>1</v>
      </c>
      <c r="V54" s="11"/>
      <c r="W54" s="11"/>
      <c r="X54" s="11"/>
      <c r="Y54" s="11"/>
      <c r="Z54" s="11"/>
      <c r="AB54" s="12">
        <v>795</v>
      </c>
      <c r="AC54" s="12"/>
      <c r="AD54" s="12"/>
      <c r="AE54" s="12"/>
      <c r="AF54" s="12"/>
      <c r="AG54" s="12"/>
      <c r="AH54" s="12"/>
      <c r="AI54" s="12"/>
      <c r="AJ54" s="12"/>
      <c r="AK54" s="12"/>
    </row>
    <row r="55" spans="2:37" ht="13.5" customHeight="1" x14ac:dyDescent="0.2">
      <c r="B55" s="9" t="s">
        <v>81</v>
      </c>
      <c r="C55" s="9"/>
      <c r="D55" s="9"/>
      <c r="E55" s="9"/>
      <c r="G55" s="10" t="s">
        <v>82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U55" s="11">
        <v>1</v>
      </c>
      <c r="V55" s="11"/>
      <c r="W55" s="11"/>
      <c r="X55" s="11"/>
      <c r="Y55" s="11"/>
      <c r="Z55" s="11"/>
      <c r="AB55" s="12">
        <v>754.2</v>
      </c>
      <c r="AC55" s="12"/>
      <c r="AD55" s="12"/>
      <c r="AE55" s="12"/>
      <c r="AF55" s="12"/>
      <c r="AG55" s="12"/>
      <c r="AH55" s="12"/>
      <c r="AI55" s="12"/>
      <c r="AJ55" s="12"/>
      <c r="AK55" s="12"/>
    </row>
    <row r="56" spans="2:37" ht="13.5" customHeight="1" x14ac:dyDescent="0.2">
      <c r="B56" s="9" t="s">
        <v>83</v>
      </c>
      <c r="C56" s="9"/>
      <c r="D56" s="9"/>
      <c r="E56" s="9"/>
      <c r="G56" s="10" t="s">
        <v>84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U56" s="11">
        <v>3</v>
      </c>
      <c r="V56" s="11"/>
      <c r="W56" s="11"/>
      <c r="X56" s="11"/>
      <c r="Y56" s="11"/>
      <c r="Z56" s="11"/>
      <c r="AB56" s="12">
        <v>628</v>
      </c>
      <c r="AC56" s="12"/>
      <c r="AD56" s="12"/>
      <c r="AE56" s="12"/>
      <c r="AF56" s="12"/>
      <c r="AG56" s="12"/>
      <c r="AH56" s="12"/>
      <c r="AI56" s="12"/>
      <c r="AJ56" s="12"/>
      <c r="AK56" s="12"/>
    </row>
    <row r="57" spans="2:37" ht="13.5" customHeight="1" x14ac:dyDescent="0.2">
      <c r="B57" s="9" t="s">
        <v>85</v>
      </c>
      <c r="C57" s="9"/>
      <c r="D57" s="9"/>
      <c r="E57" s="9"/>
      <c r="G57" s="10" t="s">
        <v>86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U57" s="11">
        <v>2</v>
      </c>
      <c r="V57" s="11"/>
      <c r="W57" s="11"/>
      <c r="X57" s="11"/>
      <c r="Y57" s="11"/>
      <c r="Z57" s="11"/>
      <c r="AB57" s="12">
        <v>604</v>
      </c>
      <c r="AC57" s="12"/>
      <c r="AD57" s="12"/>
      <c r="AE57" s="12"/>
      <c r="AF57" s="12"/>
      <c r="AG57" s="12"/>
      <c r="AH57" s="12"/>
      <c r="AI57" s="12"/>
      <c r="AJ57" s="12"/>
      <c r="AK57" s="12"/>
    </row>
    <row r="58" spans="2:37" ht="13.5" customHeight="1" x14ac:dyDescent="0.2">
      <c r="B58" s="9" t="s">
        <v>87</v>
      </c>
      <c r="C58" s="9"/>
      <c r="D58" s="9"/>
      <c r="E58" s="9"/>
      <c r="G58" s="10" t="s">
        <v>88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U58" s="11">
        <v>2</v>
      </c>
      <c r="V58" s="11"/>
      <c r="W58" s="11"/>
      <c r="X58" s="11"/>
      <c r="Y58" s="11"/>
      <c r="Z58" s="11"/>
      <c r="AB58" s="12">
        <v>592</v>
      </c>
      <c r="AC58" s="12"/>
      <c r="AD58" s="12"/>
      <c r="AE58" s="12"/>
      <c r="AF58" s="12"/>
      <c r="AG58" s="12"/>
      <c r="AH58" s="12"/>
      <c r="AI58" s="12"/>
      <c r="AJ58" s="12"/>
      <c r="AK58" s="12"/>
    </row>
    <row r="59" spans="2:37" ht="13.5" customHeight="1" x14ac:dyDescent="0.2">
      <c r="B59" s="9" t="s">
        <v>89</v>
      </c>
      <c r="C59" s="9"/>
      <c r="D59" s="9"/>
      <c r="E59" s="9"/>
      <c r="G59" s="10" t="s">
        <v>90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U59" s="11">
        <v>4</v>
      </c>
      <c r="V59" s="11"/>
      <c r="W59" s="11"/>
      <c r="X59" s="11"/>
      <c r="Y59" s="11"/>
      <c r="Z59" s="11"/>
      <c r="AB59" s="12">
        <v>589</v>
      </c>
      <c r="AC59" s="12"/>
      <c r="AD59" s="12"/>
      <c r="AE59" s="12"/>
      <c r="AF59" s="12"/>
      <c r="AG59" s="12"/>
      <c r="AH59" s="12"/>
      <c r="AI59" s="12"/>
      <c r="AJ59" s="12"/>
      <c r="AK59" s="12"/>
    </row>
    <row r="60" spans="2:37" ht="13.5" customHeight="1" x14ac:dyDescent="0.2">
      <c r="B60" s="9" t="s">
        <v>91</v>
      </c>
      <c r="C60" s="9"/>
      <c r="D60" s="9"/>
      <c r="E60" s="9"/>
      <c r="G60" s="10" t="s">
        <v>92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U60" s="11">
        <v>5</v>
      </c>
      <c r="V60" s="11"/>
      <c r="W60" s="11"/>
      <c r="X60" s="11"/>
      <c r="Y60" s="11"/>
      <c r="Z60" s="11"/>
      <c r="AB60" s="12">
        <v>576.83000000000004</v>
      </c>
      <c r="AC60" s="12"/>
      <c r="AD60" s="12"/>
      <c r="AE60" s="12"/>
      <c r="AF60" s="12"/>
      <c r="AG60" s="12"/>
      <c r="AH60" s="12"/>
      <c r="AI60" s="12"/>
      <c r="AJ60" s="12"/>
      <c r="AK60" s="12"/>
    </row>
    <row r="61" spans="2:37" ht="13.5" customHeight="1" x14ac:dyDescent="0.2">
      <c r="B61" s="9" t="s">
        <v>93</v>
      </c>
      <c r="C61" s="9"/>
      <c r="D61" s="9"/>
      <c r="E61" s="9"/>
      <c r="G61" s="10" t="s">
        <v>94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U61" s="11">
        <v>2</v>
      </c>
      <c r="V61" s="11"/>
      <c r="W61" s="11"/>
      <c r="X61" s="11"/>
      <c r="Y61" s="11"/>
      <c r="Z61" s="11"/>
      <c r="AB61" s="12">
        <v>576</v>
      </c>
      <c r="AC61" s="12"/>
      <c r="AD61" s="12"/>
      <c r="AE61" s="12"/>
      <c r="AF61" s="12"/>
      <c r="AG61" s="12"/>
      <c r="AH61" s="12"/>
      <c r="AI61" s="12"/>
      <c r="AJ61" s="12"/>
      <c r="AK61" s="12"/>
    </row>
    <row r="62" spans="2:37" ht="13.5" customHeight="1" x14ac:dyDescent="0.2">
      <c r="B62" s="9" t="s">
        <v>95</v>
      </c>
      <c r="C62" s="9"/>
      <c r="D62" s="9"/>
      <c r="E62" s="9"/>
      <c r="G62" s="10" t="s">
        <v>96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U62" s="11">
        <v>2</v>
      </c>
      <c r="V62" s="11"/>
      <c r="W62" s="11"/>
      <c r="X62" s="11"/>
      <c r="Y62" s="11"/>
      <c r="Z62" s="11"/>
      <c r="AB62" s="12">
        <v>573</v>
      </c>
      <c r="AC62" s="12"/>
      <c r="AD62" s="12"/>
      <c r="AE62" s="12"/>
      <c r="AF62" s="12"/>
      <c r="AG62" s="12"/>
      <c r="AH62" s="12"/>
      <c r="AI62" s="12"/>
      <c r="AJ62" s="12"/>
      <c r="AK62" s="12"/>
    </row>
    <row r="63" spans="2:37" ht="13.5" customHeight="1" x14ac:dyDescent="0.2">
      <c r="B63" s="9" t="s">
        <v>97</v>
      </c>
      <c r="C63" s="9"/>
      <c r="D63" s="9"/>
      <c r="E63" s="9"/>
      <c r="G63" s="10" t="s">
        <v>98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U63" s="11">
        <v>2</v>
      </c>
      <c r="V63" s="11"/>
      <c r="W63" s="11"/>
      <c r="X63" s="11"/>
      <c r="Y63" s="11"/>
      <c r="Z63" s="11"/>
      <c r="AB63" s="12">
        <v>549</v>
      </c>
      <c r="AC63" s="12"/>
      <c r="AD63" s="12"/>
      <c r="AE63" s="12"/>
      <c r="AF63" s="12"/>
      <c r="AG63" s="12"/>
      <c r="AH63" s="12"/>
      <c r="AI63" s="12"/>
      <c r="AJ63" s="12"/>
      <c r="AK63" s="12"/>
    </row>
    <row r="64" spans="2:37" ht="13.5" customHeight="1" x14ac:dyDescent="0.2">
      <c r="B64" s="9" t="s">
        <v>99</v>
      </c>
      <c r="C64" s="9"/>
      <c r="D64" s="9"/>
      <c r="E64" s="9"/>
      <c r="G64" s="10" t="s">
        <v>100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U64" s="11">
        <v>2</v>
      </c>
      <c r="V64" s="11"/>
      <c r="W64" s="11"/>
      <c r="X64" s="11"/>
      <c r="Y64" s="11"/>
      <c r="Z64" s="11"/>
      <c r="AB64" s="12">
        <v>538</v>
      </c>
      <c r="AC64" s="12"/>
      <c r="AD64" s="12"/>
      <c r="AE64" s="12"/>
      <c r="AF64" s="12"/>
      <c r="AG64" s="12"/>
      <c r="AH64" s="12"/>
      <c r="AI64" s="12"/>
      <c r="AJ64" s="12"/>
      <c r="AK64" s="12"/>
    </row>
    <row r="65" spans="2:37" ht="13.5" customHeight="1" x14ac:dyDescent="0.2">
      <c r="B65" s="9" t="s">
        <v>101</v>
      </c>
      <c r="C65" s="9"/>
      <c r="D65" s="9"/>
      <c r="E65" s="9"/>
      <c r="G65" s="10" t="s">
        <v>102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U65" s="11">
        <v>5</v>
      </c>
      <c r="V65" s="11"/>
      <c r="W65" s="11"/>
      <c r="X65" s="11"/>
      <c r="Y65" s="11"/>
      <c r="Z65" s="11"/>
      <c r="AB65" s="12">
        <v>533.33000000000004</v>
      </c>
      <c r="AC65" s="12"/>
      <c r="AD65" s="12"/>
      <c r="AE65" s="12"/>
      <c r="AF65" s="12"/>
      <c r="AG65" s="12"/>
      <c r="AH65" s="12"/>
      <c r="AI65" s="12"/>
      <c r="AJ65" s="12"/>
      <c r="AK65" s="12"/>
    </row>
    <row r="66" spans="2:37" ht="13.5" customHeight="1" x14ac:dyDescent="0.2">
      <c r="B66" s="9" t="s">
        <v>103</v>
      </c>
      <c r="C66" s="9"/>
      <c r="D66" s="9"/>
      <c r="E66" s="9"/>
      <c r="G66" s="10" t="s">
        <v>104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U66" s="11">
        <v>6</v>
      </c>
      <c r="V66" s="11"/>
      <c r="W66" s="11"/>
      <c r="X66" s="11"/>
      <c r="Y66" s="11"/>
      <c r="Z66" s="11"/>
      <c r="AB66" s="12">
        <v>528.5</v>
      </c>
      <c r="AC66" s="12"/>
      <c r="AD66" s="12"/>
      <c r="AE66" s="12"/>
      <c r="AF66" s="12"/>
      <c r="AG66" s="12"/>
      <c r="AH66" s="12"/>
      <c r="AI66" s="12"/>
      <c r="AJ66" s="12"/>
      <c r="AK66" s="12"/>
    </row>
    <row r="67" spans="2:37" ht="13.5" customHeight="1" x14ac:dyDescent="0.2">
      <c r="B67" s="9" t="s">
        <v>105</v>
      </c>
      <c r="C67" s="9"/>
      <c r="D67" s="9"/>
      <c r="E67" s="9"/>
      <c r="G67" s="10" t="s">
        <v>106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U67" s="11">
        <v>2</v>
      </c>
      <c r="V67" s="11"/>
      <c r="W67" s="11"/>
      <c r="X67" s="11"/>
      <c r="Y67" s="11"/>
      <c r="Z67" s="11"/>
      <c r="AB67" s="12">
        <v>521</v>
      </c>
      <c r="AC67" s="12"/>
      <c r="AD67" s="12"/>
      <c r="AE67" s="12"/>
      <c r="AF67" s="12"/>
      <c r="AG67" s="12"/>
      <c r="AH67" s="12"/>
      <c r="AI67" s="12"/>
      <c r="AJ67" s="12"/>
      <c r="AK67" s="12"/>
    </row>
    <row r="68" spans="2:37" ht="13.5" customHeight="1" x14ac:dyDescent="0.2">
      <c r="B68" s="9" t="s">
        <v>107</v>
      </c>
      <c r="C68" s="9"/>
      <c r="D68" s="9"/>
      <c r="E68" s="9"/>
      <c r="G68" s="10" t="s">
        <v>108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U68" s="11">
        <v>1</v>
      </c>
      <c r="V68" s="11"/>
      <c r="W68" s="11"/>
      <c r="X68" s="11"/>
      <c r="Y68" s="11"/>
      <c r="Z68" s="11"/>
      <c r="AB68" s="12">
        <v>475</v>
      </c>
      <c r="AC68" s="12"/>
      <c r="AD68" s="12"/>
      <c r="AE68" s="12"/>
      <c r="AF68" s="12"/>
      <c r="AG68" s="12"/>
      <c r="AH68" s="12"/>
      <c r="AI68" s="12"/>
      <c r="AJ68" s="12"/>
      <c r="AK68" s="12"/>
    </row>
    <row r="69" spans="2:37" ht="13.5" customHeight="1" x14ac:dyDescent="0.2">
      <c r="B69" s="9" t="s">
        <v>109</v>
      </c>
      <c r="C69" s="9"/>
      <c r="D69" s="9"/>
      <c r="E69" s="9"/>
      <c r="G69" s="10" t="s">
        <v>110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U69" s="11">
        <v>1</v>
      </c>
      <c r="V69" s="11"/>
      <c r="W69" s="11"/>
      <c r="X69" s="11"/>
      <c r="Y69" s="11"/>
      <c r="Z69" s="11"/>
      <c r="AB69" s="12">
        <v>472</v>
      </c>
      <c r="AC69" s="12"/>
      <c r="AD69" s="12"/>
      <c r="AE69" s="12"/>
      <c r="AF69" s="12"/>
      <c r="AG69" s="12"/>
      <c r="AH69" s="12"/>
      <c r="AI69" s="12"/>
      <c r="AJ69" s="12"/>
      <c r="AK69" s="12"/>
    </row>
    <row r="70" spans="2:37" ht="13.5" customHeight="1" x14ac:dyDescent="0.2">
      <c r="B70" s="9" t="s">
        <v>111</v>
      </c>
      <c r="C70" s="9"/>
      <c r="D70" s="9"/>
      <c r="E70" s="9"/>
      <c r="G70" s="10" t="s">
        <v>112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U70" s="11">
        <v>1</v>
      </c>
      <c r="V70" s="11"/>
      <c r="W70" s="11"/>
      <c r="X70" s="11"/>
      <c r="Y70" s="11"/>
      <c r="Z70" s="11"/>
      <c r="AB70" s="12">
        <v>467</v>
      </c>
      <c r="AC70" s="12"/>
      <c r="AD70" s="12"/>
      <c r="AE70" s="12"/>
      <c r="AF70" s="12"/>
      <c r="AG70" s="12"/>
      <c r="AH70" s="12"/>
      <c r="AI70" s="12"/>
      <c r="AJ70" s="12"/>
      <c r="AK70" s="12"/>
    </row>
    <row r="71" spans="2:37" ht="13.5" customHeight="1" x14ac:dyDescent="0.2">
      <c r="B71" s="9" t="s">
        <v>113</v>
      </c>
      <c r="C71" s="9"/>
      <c r="D71" s="9"/>
      <c r="E71" s="9"/>
      <c r="G71" s="10" t="s">
        <v>114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U71" s="11">
        <v>1</v>
      </c>
      <c r="V71" s="11"/>
      <c r="W71" s="11"/>
      <c r="X71" s="11"/>
      <c r="Y71" s="11"/>
      <c r="Z71" s="11"/>
      <c r="AB71" s="12">
        <v>438</v>
      </c>
      <c r="AC71" s="12"/>
      <c r="AD71" s="12"/>
      <c r="AE71" s="12"/>
      <c r="AF71" s="12"/>
      <c r="AG71" s="12"/>
      <c r="AH71" s="12"/>
      <c r="AI71" s="12"/>
      <c r="AJ71" s="12"/>
      <c r="AK71" s="12"/>
    </row>
    <row r="72" spans="2:37" ht="13.5" customHeight="1" x14ac:dyDescent="0.2">
      <c r="B72" s="9" t="s">
        <v>115</v>
      </c>
      <c r="C72" s="9"/>
      <c r="D72" s="9"/>
      <c r="E72" s="9"/>
      <c r="G72" s="10" t="s">
        <v>116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U72" s="11">
        <v>5</v>
      </c>
      <c r="V72" s="11"/>
      <c r="W72" s="11"/>
      <c r="X72" s="11"/>
      <c r="Y72" s="11"/>
      <c r="Z72" s="11"/>
      <c r="AB72" s="12">
        <v>395</v>
      </c>
      <c r="AC72" s="12"/>
      <c r="AD72" s="12"/>
      <c r="AE72" s="12"/>
      <c r="AF72" s="12"/>
      <c r="AG72" s="12"/>
      <c r="AH72" s="12"/>
      <c r="AI72" s="12"/>
      <c r="AJ72" s="12"/>
      <c r="AK72" s="12"/>
    </row>
    <row r="73" spans="2:37" ht="13.5" customHeight="1" x14ac:dyDescent="0.2">
      <c r="B73" s="9" t="s">
        <v>117</v>
      </c>
      <c r="C73" s="9"/>
      <c r="D73" s="9"/>
      <c r="E73" s="9"/>
      <c r="G73" s="10" t="s">
        <v>118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U73" s="11">
        <v>1</v>
      </c>
      <c r="V73" s="11"/>
      <c r="W73" s="11"/>
      <c r="X73" s="11"/>
      <c r="Y73" s="11"/>
      <c r="Z73" s="11"/>
      <c r="AB73" s="12">
        <v>385</v>
      </c>
      <c r="AC73" s="12"/>
      <c r="AD73" s="12"/>
      <c r="AE73" s="12"/>
      <c r="AF73" s="12"/>
      <c r="AG73" s="12"/>
      <c r="AH73" s="12"/>
      <c r="AI73" s="12"/>
      <c r="AJ73" s="12"/>
      <c r="AK73" s="12"/>
    </row>
    <row r="74" spans="2:37" ht="13.5" customHeight="1" x14ac:dyDescent="0.2">
      <c r="B74" s="9" t="s">
        <v>119</v>
      </c>
      <c r="C74" s="9"/>
      <c r="D74" s="9"/>
      <c r="E74" s="9"/>
      <c r="G74" s="10" t="s">
        <v>120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U74" s="11">
        <v>1</v>
      </c>
      <c r="V74" s="11"/>
      <c r="W74" s="11"/>
      <c r="X74" s="11"/>
      <c r="Y74" s="11"/>
      <c r="Z74" s="11"/>
      <c r="AB74" s="12">
        <v>359.99</v>
      </c>
      <c r="AC74" s="12"/>
      <c r="AD74" s="12"/>
      <c r="AE74" s="12"/>
      <c r="AF74" s="12"/>
      <c r="AG74" s="12"/>
      <c r="AH74" s="12"/>
      <c r="AI74" s="12"/>
      <c r="AJ74" s="12"/>
      <c r="AK74" s="12"/>
    </row>
    <row r="75" spans="2:37" ht="13.5" customHeight="1" x14ac:dyDescent="0.2">
      <c r="B75" s="9" t="s">
        <v>121</v>
      </c>
      <c r="C75" s="9"/>
      <c r="D75" s="9"/>
      <c r="E75" s="9"/>
      <c r="G75" s="10" t="s">
        <v>122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U75" s="11">
        <v>3</v>
      </c>
      <c r="V75" s="11"/>
      <c r="W75" s="11"/>
      <c r="X75" s="11"/>
      <c r="Y75" s="11"/>
      <c r="Z75" s="11"/>
      <c r="AB75" s="12">
        <v>324</v>
      </c>
      <c r="AC75" s="12"/>
      <c r="AD75" s="12"/>
      <c r="AE75" s="12"/>
      <c r="AF75" s="12"/>
      <c r="AG75" s="12"/>
      <c r="AH75" s="12"/>
      <c r="AI75" s="12"/>
      <c r="AJ75" s="12"/>
      <c r="AK75" s="12"/>
    </row>
    <row r="76" spans="2:37" x14ac:dyDescent="0.2">
      <c r="B76" s="9" t="s">
        <v>123</v>
      </c>
      <c r="C76" s="9"/>
      <c r="D76" s="9"/>
      <c r="E76" s="9"/>
      <c r="G76" s="16" t="s">
        <v>124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U76" s="11">
        <v>1</v>
      </c>
      <c r="V76" s="11"/>
      <c r="W76" s="11"/>
      <c r="X76" s="11"/>
      <c r="Y76" s="11"/>
      <c r="Z76" s="11"/>
      <c r="AB76" s="12">
        <v>300</v>
      </c>
      <c r="AC76" s="12"/>
      <c r="AD76" s="12"/>
      <c r="AE76" s="12"/>
      <c r="AF76" s="12"/>
      <c r="AG76" s="12"/>
      <c r="AH76" s="12"/>
      <c r="AI76" s="12"/>
      <c r="AJ76" s="12"/>
      <c r="AK76" s="12"/>
    </row>
    <row r="77" spans="2:37" x14ac:dyDescent="0.2"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37" ht="13.5" customHeight="1" x14ac:dyDescent="0.2">
      <c r="B78" s="9" t="s">
        <v>125</v>
      </c>
      <c r="C78" s="9"/>
      <c r="D78" s="9"/>
      <c r="E78" s="9"/>
      <c r="G78" s="10" t="s">
        <v>126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U78" s="11">
        <v>2</v>
      </c>
      <c r="V78" s="11"/>
      <c r="W78" s="11"/>
      <c r="X78" s="11"/>
      <c r="Y78" s="11"/>
      <c r="Z78" s="11"/>
      <c r="AB78" s="12">
        <v>300</v>
      </c>
      <c r="AC78" s="12"/>
      <c r="AD78" s="12"/>
      <c r="AE78" s="12"/>
      <c r="AF78" s="12"/>
      <c r="AG78" s="12"/>
      <c r="AH78" s="12"/>
      <c r="AI78" s="12"/>
      <c r="AJ78" s="12"/>
      <c r="AK78" s="12"/>
    </row>
    <row r="79" spans="2:37" ht="13.5" customHeight="1" x14ac:dyDescent="0.2">
      <c r="B79" s="9" t="s">
        <v>127</v>
      </c>
      <c r="C79" s="9"/>
      <c r="D79" s="9"/>
      <c r="E79" s="9"/>
      <c r="G79" s="10" t="s">
        <v>128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U79" s="11">
        <v>1</v>
      </c>
      <c r="V79" s="11"/>
      <c r="W79" s="11"/>
      <c r="X79" s="11"/>
      <c r="Y79" s="11"/>
      <c r="Z79" s="11"/>
      <c r="AB79" s="12">
        <v>290</v>
      </c>
      <c r="AC79" s="12"/>
      <c r="AD79" s="12"/>
      <c r="AE79" s="12"/>
      <c r="AF79" s="12"/>
      <c r="AG79" s="12"/>
      <c r="AH79" s="12"/>
      <c r="AI79" s="12"/>
      <c r="AJ79" s="12"/>
      <c r="AK79" s="12"/>
    </row>
    <row r="80" spans="2:37" ht="13.5" customHeight="1" x14ac:dyDescent="0.2">
      <c r="B80" s="9" t="s">
        <v>129</v>
      </c>
      <c r="C80" s="9"/>
      <c r="D80" s="9"/>
      <c r="E80" s="9"/>
      <c r="G80" s="10" t="s">
        <v>130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U80" s="11">
        <v>3</v>
      </c>
      <c r="V80" s="11"/>
      <c r="W80" s="11"/>
      <c r="X80" s="11"/>
      <c r="Y80" s="11"/>
      <c r="Z80" s="11"/>
      <c r="AB80" s="12">
        <v>278</v>
      </c>
      <c r="AC80" s="12"/>
      <c r="AD80" s="12"/>
      <c r="AE80" s="12"/>
      <c r="AF80" s="12"/>
      <c r="AG80" s="12"/>
      <c r="AH80" s="12"/>
      <c r="AI80" s="12"/>
      <c r="AJ80" s="12"/>
      <c r="AK80" s="12"/>
    </row>
    <row r="81" spans="2:37" ht="13.5" customHeight="1" x14ac:dyDescent="0.2">
      <c r="B81" s="9" t="s">
        <v>131</v>
      </c>
      <c r="C81" s="9"/>
      <c r="D81" s="9"/>
      <c r="E81" s="9"/>
      <c r="G81" s="10" t="s">
        <v>132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U81" s="11">
        <v>3</v>
      </c>
      <c r="V81" s="11"/>
      <c r="W81" s="11"/>
      <c r="X81" s="11"/>
      <c r="Y81" s="11"/>
      <c r="Z81" s="11"/>
      <c r="AB81" s="12">
        <v>276</v>
      </c>
      <c r="AC81" s="12"/>
      <c r="AD81" s="12"/>
      <c r="AE81" s="12"/>
      <c r="AF81" s="12"/>
      <c r="AG81" s="12"/>
      <c r="AH81" s="12"/>
      <c r="AI81" s="12"/>
      <c r="AJ81" s="12"/>
      <c r="AK81" s="12"/>
    </row>
    <row r="82" spans="2:37" ht="13.5" customHeight="1" x14ac:dyDescent="0.2">
      <c r="B82" s="9" t="s">
        <v>133</v>
      </c>
      <c r="C82" s="9"/>
      <c r="D82" s="9"/>
      <c r="E82" s="9"/>
      <c r="G82" s="10" t="s">
        <v>134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U82" s="11">
        <v>1</v>
      </c>
      <c r="V82" s="11"/>
      <c r="W82" s="11"/>
      <c r="X82" s="11"/>
      <c r="Y82" s="11"/>
      <c r="Z82" s="11"/>
      <c r="AB82" s="12">
        <v>275</v>
      </c>
      <c r="AC82" s="12"/>
      <c r="AD82" s="12"/>
      <c r="AE82" s="12"/>
      <c r="AF82" s="12"/>
      <c r="AG82" s="12"/>
      <c r="AH82" s="12"/>
      <c r="AI82" s="12"/>
      <c r="AJ82" s="12"/>
      <c r="AK82" s="12"/>
    </row>
    <row r="83" spans="2:37" ht="13.5" customHeight="1" x14ac:dyDescent="0.2">
      <c r="B83" s="9" t="s">
        <v>135</v>
      </c>
      <c r="C83" s="9"/>
      <c r="D83" s="9"/>
      <c r="E83" s="9"/>
      <c r="G83" s="10" t="s">
        <v>136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U83" s="11">
        <v>1</v>
      </c>
      <c r="V83" s="11"/>
      <c r="W83" s="11"/>
      <c r="X83" s="11"/>
      <c r="Y83" s="11"/>
      <c r="Z83" s="11"/>
      <c r="AB83" s="12">
        <v>226.52</v>
      </c>
      <c r="AC83" s="12"/>
      <c r="AD83" s="12"/>
      <c r="AE83" s="12"/>
      <c r="AF83" s="12"/>
      <c r="AG83" s="12"/>
      <c r="AH83" s="12"/>
      <c r="AI83" s="12"/>
      <c r="AJ83" s="12"/>
      <c r="AK83" s="12"/>
    </row>
    <row r="84" spans="2:37" ht="13.5" customHeight="1" x14ac:dyDescent="0.2">
      <c r="B84" s="9" t="s">
        <v>137</v>
      </c>
      <c r="C84" s="9"/>
      <c r="D84" s="9"/>
      <c r="E84" s="9"/>
      <c r="G84" s="10" t="s">
        <v>138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U84" s="11">
        <v>2</v>
      </c>
      <c r="V84" s="11"/>
      <c r="W84" s="11"/>
      <c r="X84" s="11"/>
      <c r="Y84" s="11"/>
      <c r="Z84" s="11"/>
      <c r="AB84" s="12">
        <v>224</v>
      </c>
      <c r="AC84" s="12"/>
      <c r="AD84" s="12"/>
      <c r="AE84" s="12"/>
      <c r="AF84" s="12"/>
      <c r="AG84" s="12"/>
      <c r="AH84" s="12"/>
      <c r="AI84" s="12"/>
      <c r="AJ84" s="12"/>
      <c r="AK84" s="12"/>
    </row>
    <row r="85" spans="2:37" ht="13.5" customHeight="1" x14ac:dyDescent="0.2">
      <c r="B85" s="9" t="s">
        <v>139</v>
      </c>
      <c r="C85" s="9"/>
      <c r="D85" s="9"/>
      <c r="E85" s="9"/>
      <c r="G85" s="10" t="s">
        <v>140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U85" s="11">
        <v>1</v>
      </c>
      <c r="V85" s="11"/>
      <c r="W85" s="11"/>
      <c r="X85" s="11"/>
      <c r="Y85" s="11"/>
      <c r="Z85" s="11"/>
      <c r="AB85" s="12">
        <v>212</v>
      </c>
      <c r="AC85" s="12"/>
      <c r="AD85" s="12"/>
      <c r="AE85" s="12"/>
      <c r="AF85" s="12"/>
      <c r="AG85" s="12"/>
      <c r="AH85" s="12"/>
      <c r="AI85" s="12"/>
      <c r="AJ85" s="12"/>
      <c r="AK85" s="12"/>
    </row>
    <row r="86" spans="2:37" x14ac:dyDescent="0.2">
      <c r="B86" s="9" t="s">
        <v>141</v>
      </c>
      <c r="C86" s="9"/>
      <c r="D86" s="9"/>
      <c r="E86" s="9"/>
      <c r="G86" s="16" t="s">
        <v>142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U86" s="11">
        <v>1</v>
      </c>
      <c r="V86" s="11"/>
      <c r="W86" s="11"/>
      <c r="X86" s="11"/>
      <c r="Y86" s="11"/>
      <c r="Z86" s="11"/>
      <c r="AB86" s="12">
        <v>180</v>
      </c>
      <c r="AC86" s="12"/>
      <c r="AD86" s="12"/>
      <c r="AE86" s="12"/>
      <c r="AF86" s="12"/>
      <c r="AG86" s="12"/>
      <c r="AH86" s="12"/>
      <c r="AI86" s="12"/>
      <c r="AJ86" s="12"/>
      <c r="AK86" s="12"/>
    </row>
    <row r="87" spans="2:37" x14ac:dyDescent="0.2"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37" ht="13.5" customHeight="1" x14ac:dyDescent="0.2">
      <c r="B88" s="9" t="s">
        <v>143</v>
      </c>
      <c r="C88" s="9"/>
      <c r="D88" s="9"/>
      <c r="E88" s="9"/>
      <c r="G88" s="10" t="s">
        <v>144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U88" s="11">
        <v>12</v>
      </c>
      <c r="V88" s="11"/>
      <c r="W88" s="11"/>
      <c r="X88" s="11"/>
      <c r="Y88" s="11"/>
      <c r="Z88" s="11"/>
      <c r="AB88" s="12">
        <v>180</v>
      </c>
      <c r="AC88" s="12"/>
      <c r="AD88" s="12"/>
      <c r="AE88" s="12"/>
      <c r="AF88" s="12"/>
      <c r="AG88" s="12"/>
      <c r="AH88" s="12"/>
      <c r="AI88" s="12"/>
      <c r="AJ88" s="12"/>
      <c r="AK88" s="12"/>
    </row>
    <row r="89" spans="2:37" ht="13.5" customHeight="1" x14ac:dyDescent="0.2">
      <c r="B89" s="9" t="s">
        <v>145</v>
      </c>
      <c r="C89" s="9"/>
      <c r="D89" s="9"/>
      <c r="E89" s="9"/>
      <c r="G89" s="10" t="s">
        <v>146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U89" s="11">
        <v>2</v>
      </c>
      <c r="V89" s="11"/>
      <c r="W89" s="11"/>
      <c r="X89" s="11"/>
      <c r="Y89" s="11"/>
      <c r="Z89" s="11"/>
      <c r="AB89" s="12">
        <v>177</v>
      </c>
      <c r="AC89" s="12"/>
      <c r="AD89" s="12"/>
      <c r="AE89" s="12"/>
      <c r="AF89" s="12"/>
      <c r="AG89" s="12"/>
      <c r="AH89" s="12"/>
      <c r="AI89" s="12"/>
      <c r="AJ89" s="12"/>
      <c r="AK89" s="12"/>
    </row>
    <row r="90" spans="2:37" ht="13.5" customHeight="1" x14ac:dyDescent="0.2">
      <c r="B90" s="9" t="s">
        <v>147</v>
      </c>
      <c r="C90" s="9"/>
      <c r="D90" s="9"/>
      <c r="E90" s="9"/>
      <c r="G90" s="10" t="s">
        <v>148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U90" s="11">
        <v>2</v>
      </c>
      <c r="V90" s="11"/>
      <c r="W90" s="11"/>
      <c r="X90" s="11"/>
      <c r="Y90" s="11"/>
      <c r="Z90" s="11"/>
      <c r="AB90" s="12">
        <v>170</v>
      </c>
      <c r="AC90" s="12"/>
      <c r="AD90" s="12"/>
      <c r="AE90" s="12"/>
      <c r="AF90" s="12"/>
      <c r="AG90" s="12"/>
      <c r="AH90" s="12"/>
      <c r="AI90" s="12"/>
      <c r="AJ90" s="12"/>
      <c r="AK90" s="12"/>
    </row>
    <row r="91" spans="2:37" ht="13.5" customHeight="1" x14ac:dyDescent="0.2">
      <c r="B91" s="9" t="s">
        <v>149</v>
      </c>
      <c r="C91" s="9"/>
      <c r="D91" s="9"/>
      <c r="E91" s="9"/>
      <c r="G91" s="10" t="s">
        <v>150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U91" s="11">
        <v>2</v>
      </c>
      <c r="V91" s="11"/>
      <c r="W91" s="11"/>
      <c r="X91" s="11"/>
      <c r="Y91" s="11"/>
      <c r="Z91" s="11"/>
      <c r="AB91" s="12">
        <v>150</v>
      </c>
      <c r="AC91" s="12"/>
      <c r="AD91" s="12"/>
      <c r="AE91" s="12"/>
      <c r="AF91" s="12"/>
      <c r="AG91" s="12"/>
      <c r="AH91" s="12"/>
      <c r="AI91" s="12"/>
      <c r="AJ91" s="12"/>
      <c r="AK91" s="12"/>
    </row>
    <row r="92" spans="2:37" ht="13.5" customHeight="1" x14ac:dyDescent="0.2">
      <c r="B92" s="9" t="s">
        <v>151</v>
      </c>
      <c r="C92" s="9"/>
      <c r="D92" s="9"/>
      <c r="E92" s="9"/>
      <c r="G92" s="10" t="s">
        <v>152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U92" s="11">
        <v>1</v>
      </c>
      <c r="V92" s="11"/>
      <c r="W92" s="11"/>
      <c r="X92" s="11"/>
      <c r="Y92" s="11"/>
      <c r="Z92" s="11"/>
      <c r="AB92" s="12">
        <v>150</v>
      </c>
      <c r="AC92" s="12"/>
      <c r="AD92" s="12"/>
      <c r="AE92" s="12"/>
      <c r="AF92" s="12"/>
      <c r="AG92" s="12"/>
      <c r="AH92" s="12"/>
      <c r="AI92" s="12"/>
      <c r="AJ92" s="12"/>
      <c r="AK92" s="12"/>
    </row>
    <row r="93" spans="2:37" ht="13.5" customHeight="1" x14ac:dyDescent="0.2">
      <c r="B93" s="9" t="s">
        <v>153</v>
      </c>
      <c r="C93" s="9"/>
      <c r="D93" s="9"/>
      <c r="E93" s="9"/>
      <c r="G93" s="10" t="s">
        <v>154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U93" s="11">
        <v>1</v>
      </c>
      <c r="V93" s="11"/>
      <c r="W93" s="11"/>
      <c r="X93" s="11"/>
      <c r="Y93" s="11"/>
      <c r="Z93" s="11"/>
      <c r="AB93" s="12">
        <v>147</v>
      </c>
      <c r="AC93" s="12"/>
      <c r="AD93" s="12"/>
      <c r="AE93" s="12"/>
      <c r="AF93" s="12"/>
      <c r="AG93" s="12"/>
      <c r="AH93" s="12"/>
      <c r="AI93" s="12"/>
      <c r="AJ93" s="12"/>
      <c r="AK93" s="12"/>
    </row>
    <row r="94" spans="2:37" ht="13.5" customHeight="1" x14ac:dyDescent="0.2">
      <c r="B94" s="9" t="s">
        <v>155</v>
      </c>
      <c r="C94" s="9"/>
      <c r="D94" s="9"/>
      <c r="E94" s="9"/>
      <c r="G94" s="10" t="s">
        <v>156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U94" s="11">
        <v>1</v>
      </c>
      <c r="V94" s="11"/>
      <c r="W94" s="11"/>
      <c r="X94" s="11"/>
      <c r="Y94" s="11"/>
      <c r="Z94" s="11"/>
      <c r="AB94" s="12">
        <v>129</v>
      </c>
      <c r="AC94" s="12"/>
      <c r="AD94" s="12"/>
      <c r="AE94" s="12"/>
      <c r="AF94" s="12"/>
      <c r="AG94" s="12"/>
      <c r="AH94" s="12"/>
      <c r="AI94" s="12"/>
      <c r="AJ94" s="12"/>
      <c r="AK94" s="12"/>
    </row>
    <row r="95" spans="2:37" ht="13.5" customHeight="1" x14ac:dyDescent="0.2">
      <c r="B95" s="9" t="s">
        <v>157</v>
      </c>
      <c r="C95" s="9"/>
      <c r="D95" s="9"/>
      <c r="E95" s="9"/>
      <c r="G95" s="10" t="s">
        <v>158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U95" s="11">
        <v>1</v>
      </c>
      <c r="V95" s="11"/>
      <c r="W95" s="11"/>
      <c r="X95" s="11"/>
      <c r="Y95" s="11"/>
      <c r="Z95" s="11"/>
      <c r="AB95" s="12">
        <v>125</v>
      </c>
      <c r="AC95" s="12"/>
      <c r="AD95" s="12"/>
      <c r="AE95" s="12"/>
      <c r="AF95" s="12"/>
      <c r="AG95" s="12"/>
      <c r="AH95" s="12"/>
      <c r="AI95" s="12"/>
      <c r="AJ95" s="12"/>
      <c r="AK95" s="12"/>
    </row>
    <row r="96" spans="2:37" ht="13.5" customHeight="1" x14ac:dyDescent="0.2">
      <c r="B96" s="9" t="s">
        <v>159</v>
      </c>
      <c r="C96" s="9"/>
      <c r="D96" s="9"/>
      <c r="E96" s="9"/>
      <c r="G96" s="10" t="s">
        <v>160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U96" s="11">
        <v>1</v>
      </c>
      <c r="V96" s="11"/>
      <c r="W96" s="11"/>
      <c r="X96" s="11"/>
      <c r="Y96" s="11"/>
      <c r="Z96" s="11"/>
      <c r="AB96" s="12">
        <v>106</v>
      </c>
      <c r="AC96" s="12"/>
      <c r="AD96" s="12"/>
      <c r="AE96" s="12"/>
      <c r="AF96" s="12"/>
      <c r="AG96" s="12"/>
      <c r="AH96" s="12"/>
      <c r="AI96" s="12"/>
      <c r="AJ96" s="12"/>
      <c r="AK96" s="12"/>
    </row>
    <row r="97" spans="2:38" ht="13.5" customHeight="1" x14ac:dyDescent="0.2">
      <c r="B97" s="9" t="s">
        <v>161</v>
      </c>
      <c r="C97" s="9"/>
      <c r="D97" s="9"/>
      <c r="E97" s="9"/>
      <c r="G97" s="10" t="s">
        <v>162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U97" s="11">
        <v>1</v>
      </c>
      <c r="V97" s="11"/>
      <c r="W97" s="11"/>
      <c r="X97" s="11"/>
      <c r="Y97" s="11"/>
      <c r="Z97" s="11"/>
      <c r="AB97" s="12">
        <v>104</v>
      </c>
      <c r="AC97" s="12"/>
      <c r="AD97" s="12"/>
      <c r="AE97" s="12"/>
      <c r="AF97" s="12"/>
      <c r="AG97" s="12"/>
      <c r="AH97" s="12"/>
      <c r="AI97" s="12"/>
      <c r="AJ97" s="12"/>
      <c r="AK97" s="12"/>
    </row>
    <row r="98" spans="2:38" ht="13.5" customHeight="1" x14ac:dyDescent="0.2">
      <c r="B98" s="9" t="s">
        <v>163</v>
      </c>
      <c r="C98" s="9"/>
      <c r="D98" s="9"/>
      <c r="E98" s="9"/>
      <c r="G98" s="10" t="s">
        <v>164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U98" s="11">
        <v>1</v>
      </c>
      <c r="V98" s="11"/>
      <c r="W98" s="11"/>
      <c r="X98" s="11"/>
      <c r="Y98" s="11"/>
      <c r="Z98" s="11"/>
      <c r="AB98" s="12">
        <v>81.31</v>
      </c>
      <c r="AC98" s="12"/>
      <c r="AD98" s="12"/>
      <c r="AE98" s="12"/>
      <c r="AF98" s="12"/>
      <c r="AG98" s="12"/>
      <c r="AH98" s="12"/>
      <c r="AI98" s="12"/>
      <c r="AJ98" s="12"/>
      <c r="AK98" s="12"/>
    </row>
    <row r="99" spans="2:38" ht="13.5" customHeight="1" x14ac:dyDescent="0.2">
      <c r="B99" s="9" t="s">
        <v>165</v>
      </c>
      <c r="C99" s="9"/>
      <c r="D99" s="9"/>
      <c r="E99" s="9"/>
      <c r="G99" s="10" t="s">
        <v>166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U99" s="11">
        <v>1</v>
      </c>
      <c r="V99" s="11"/>
      <c r="W99" s="11"/>
      <c r="X99" s="11"/>
      <c r="Y99" s="11"/>
      <c r="Z99" s="11"/>
      <c r="AB99" s="12">
        <v>75</v>
      </c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2:38" ht="13.5" customHeight="1" x14ac:dyDescent="0.2">
      <c r="B100" s="9" t="s">
        <v>167</v>
      </c>
      <c r="C100" s="9"/>
      <c r="D100" s="9"/>
      <c r="E100" s="9"/>
      <c r="G100" s="10" t="s">
        <v>168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U100" s="11">
        <v>1</v>
      </c>
      <c r="V100" s="11"/>
      <c r="W100" s="11"/>
      <c r="X100" s="11"/>
      <c r="Y100" s="11"/>
      <c r="Z100" s="11"/>
      <c r="AB100" s="12">
        <v>74</v>
      </c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2:38" ht="13.5" customHeight="1" x14ac:dyDescent="0.2">
      <c r="B101" s="9" t="s">
        <v>169</v>
      </c>
      <c r="C101" s="9"/>
      <c r="D101" s="9"/>
      <c r="E101" s="9"/>
      <c r="G101" s="10" t="s">
        <v>170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U101" s="11">
        <v>1</v>
      </c>
      <c r="V101" s="11"/>
      <c r="W101" s="11"/>
      <c r="X101" s="11"/>
      <c r="Y101" s="11"/>
      <c r="Z101" s="11"/>
      <c r="AB101" s="12">
        <v>62</v>
      </c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2:38" ht="13.5" customHeight="1" x14ac:dyDescent="0.2">
      <c r="B102" s="9" t="s">
        <v>171</v>
      </c>
      <c r="C102" s="9"/>
      <c r="D102" s="9"/>
      <c r="E102" s="9"/>
      <c r="G102" s="10" t="s">
        <v>172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U102" s="11">
        <v>1</v>
      </c>
      <c r="V102" s="11"/>
      <c r="W102" s="11"/>
      <c r="X102" s="11"/>
      <c r="Y102" s="11"/>
      <c r="Z102" s="11"/>
      <c r="AB102" s="12">
        <v>42</v>
      </c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2:38" x14ac:dyDescent="0.2">
      <c r="B103" s="13" t="s">
        <v>173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U103" s="14">
        <v>227</v>
      </c>
      <c r="V103" s="14"/>
      <c r="W103" s="14"/>
      <c r="X103" s="14"/>
      <c r="Y103" s="14"/>
      <c r="Z103" s="14"/>
      <c r="AB103" s="15">
        <v>80564.08</v>
      </c>
      <c r="AC103" s="15"/>
      <c r="AD103" s="15"/>
      <c r="AE103" s="15"/>
      <c r="AF103" s="15"/>
      <c r="AG103" s="15"/>
      <c r="AH103" s="15"/>
      <c r="AI103" s="15"/>
      <c r="AJ103" s="15"/>
      <c r="AK103" s="15"/>
    </row>
    <row r="104" spans="2:38" ht="14.25" customHeight="1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2:38" ht="11.25" customHeight="1" x14ac:dyDescent="0.2"/>
    <row r="106" spans="2:38" ht="6" customHeight="1" x14ac:dyDescent="0.2"/>
    <row r="107" spans="2:38" x14ac:dyDescent="0.2">
      <c r="C107" s="3" t="s">
        <v>174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2:38" ht="6.75" customHeight="1" x14ac:dyDescent="0.2"/>
    <row r="109" spans="2:38" ht="92.25" customHeight="1" x14ac:dyDescent="0.2"/>
    <row r="110" spans="2:38" ht="6.75" customHeight="1" x14ac:dyDescent="0.2">
      <c r="C110" s="4" t="s">
        <v>175</v>
      </c>
      <c r="E110" s="5">
        <v>45295</v>
      </c>
      <c r="F110" s="5"/>
      <c r="G110" s="5"/>
      <c r="H110" s="5"/>
    </row>
    <row r="111" spans="2:38" ht="6.75" customHeight="1" x14ac:dyDescent="0.2">
      <c r="C111" s="4"/>
      <c r="E111" s="5"/>
      <c r="F111" s="5"/>
      <c r="G111" s="5"/>
      <c r="H111" s="5"/>
      <c r="M111" s="6" t="s">
        <v>176</v>
      </c>
      <c r="N111" s="6"/>
      <c r="O111" s="6"/>
      <c r="P111" s="6"/>
      <c r="Q111" s="6"/>
      <c r="R111" s="6"/>
      <c r="S111" s="6"/>
      <c r="T111" s="6"/>
      <c r="U111" s="6"/>
      <c r="X111" s="4" t="s">
        <v>1</v>
      </c>
      <c r="Y111" s="4"/>
      <c r="Z111" s="4"/>
      <c r="AA111" s="4"/>
      <c r="AB111" s="4"/>
      <c r="AC111" s="7">
        <v>2</v>
      </c>
      <c r="AD111" s="7"/>
      <c r="AF111" s="6" t="s">
        <v>2</v>
      </c>
      <c r="AG111" s="6"/>
      <c r="AI111" s="7">
        <v>2</v>
      </c>
      <c r="AJ111" s="7"/>
    </row>
    <row r="112" spans="2:38" ht="6.75" customHeight="1" x14ac:dyDescent="0.2">
      <c r="C112" s="4" t="s">
        <v>177</v>
      </c>
      <c r="E112" s="8">
        <v>0.3542939814814815</v>
      </c>
      <c r="F112" s="8"/>
      <c r="G112" s="8"/>
      <c r="H112" s="8"/>
      <c r="M112" s="6"/>
      <c r="N112" s="6"/>
      <c r="O112" s="6"/>
      <c r="P112" s="6"/>
      <c r="Q112" s="6"/>
      <c r="R112" s="6"/>
      <c r="S112" s="6"/>
      <c r="T112" s="6"/>
      <c r="U112" s="6"/>
      <c r="X112" s="4"/>
      <c r="Y112" s="4"/>
      <c r="Z112" s="4"/>
      <c r="AA112" s="4"/>
      <c r="AB112" s="4"/>
      <c r="AC112" s="7"/>
      <c r="AD112" s="7"/>
      <c r="AF112" s="6"/>
      <c r="AG112" s="6"/>
      <c r="AI112" s="7"/>
      <c r="AJ112" s="7"/>
    </row>
    <row r="113" spans="3:8" ht="7.5" customHeight="1" x14ac:dyDescent="0.2">
      <c r="C113" s="4"/>
      <c r="E113" s="8"/>
      <c r="F113" s="8"/>
      <c r="G113" s="8"/>
      <c r="H113" s="8"/>
    </row>
  </sheetData>
  <mergeCells count="345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4:E24"/>
    <mergeCell ref="G24:Q24"/>
    <mergeCell ref="U24:Z24"/>
    <mergeCell ref="AB24:AK24"/>
    <mergeCell ref="B25:E25"/>
    <mergeCell ref="G25:Q25"/>
    <mergeCell ref="U25:Z25"/>
    <mergeCell ref="AB25:AK25"/>
    <mergeCell ref="S17:Y17"/>
    <mergeCell ref="AC17:AK17"/>
    <mergeCell ref="B20:AK20"/>
    <mergeCell ref="B22:E22"/>
    <mergeCell ref="G22:Q23"/>
    <mergeCell ref="U22:Z22"/>
    <mergeCell ref="AB22:AK22"/>
    <mergeCell ref="B28:E28"/>
    <mergeCell ref="G28:Q28"/>
    <mergeCell ref="U28:Z28"/>
    <mergeCell ref="AB28:AK28"/>
    <mergeCell ref="B29:E29"/>
    <mergeCell ref="G29:Q29"/>
    <mergeCell ref="U29:Z29"/>
    <mergeCell ref="AB29:AK29"/>
    <mergeCell ref="B26:E26"/>
    <mergeCell ref="G26:Q26"/>
    <mergeCell ref="U26:Z26"/>
    <mergeCell ref="AB26:AK26"/>
    <mergeCell ref="B27:E27"/>
    <mergeCell ref="G27:Q27"/>
    <mergeCell ref="U27:Z27"/>
    <mergeCell ref="AB27:AK27"/>
    <mergeCell ref="B32:E32"/>
    <mergeCell ref="G32:Q32"/>
    <mergeCell ref="U32:Z32"/>
    <mergeCell ref="AB32:AK32"/>
    <mergeCell ref="B33:E33"/>
    <mergeCell ref="G33:Q33"/>
    <mergeCell ref="U33:Z33"/>
    <mergeCell ref="AB33:AK33"/>
    <mergeCell ref="B30:E30"/>
    <mergeCell ref="G30:Q30"/>
    <mergeCell ref="U30:Z30"/>
    <mergeCell ref="AB30:AK30"/>
    <mergeCell ref="B31:E31"/>
    <mergeCell ref="G31:Q31"/>
    <mergeCell ref="U31:Z31"/>
    <mergeCell ref="AB31:AK31"/>
    <mergeCell ref="B36:E36"/>
    <mergeCell ref="G36:Q36"/>
    <mergeCell ref="U36:Z36"/>
    <mergeCell ref="AB36:AK36"/>
    <mergeCell ref="B37:E37"/>
    <mergeCell ref="G37:Q37"/>
    <mergeCell ref="U37:Z37"/>
    <mergeCell ref="AB37:AK37"/>
    <mergeCell ref="B34:E34"/>
    <mergeCell ref="G34:Q34"/>
    <mergeCell ref="U34:Z34"/>
    <mergeCell ref="AB34:AK34"/>
    <mergeCell ref="B35:E35"/>
    <mergeCell ref="G35:Q35"/>
    <mergeCell ref="U35:Z35"/>
    <mergeCell ref="AB35:AK35"/>
    <mergeCell ref="B40:E40"/>
    <mergeCell ref="G40:Q40"/>
    <mergeCell ref="U40:Z40"/>
    <mergeCell ref="AB40:AK40"/>
    <mergeCell ref="B41:E41"/>
    <mergeCell ref="G41:Q41"/>
    <mergeCell ref="U41:Z41"/>
    <mergeCell ref="AB41:AK41"/>
    <mergeCell ref="B38:E38"/>
    <mergeCell ref="G38:Q38"/>
    <mergeCell ref="U38:Z38"/>
    <mergeCell ref="AB38:AK38"/>
    <mergeCell ref="B39:E39"/>
    <mergeCell ref="G39:Q39"/>
    <mergeCell ref="U39:Z39"/>
    <mergeCell ref="AB39:AK39"/>
    <mergeCell ref="B44:E44"/>
    <mergeCell ref="G44:Q44"/>
    <mergeCell ref="U44:Z44"/>
    <mergeCell ref="AB44:AK44"/>
    <mergeCell ref="B45:E45"/>
    <mergeCell ref="G45:Q45"/>
    <mergeCell ref="U45:Z45"/>
    <mergeCell ref="AB45:AK45"/>
    <mergeCell ref="B42:E42"/>
    <mergeCell ref="G42:Q42"/>
    <mergeCell ref="U42:Z42"/>
    <mergeCell ref="AB42:AK42"/>
    <mergeCell ref="B43:E43"/>
    <mergeCell ref="G43:Q43"/>
    <mergeCell ref="U43:Z43"/>
    <mergeCell ref="AB43:AK43"/>
    <mergeCell ref="B48:E48"/>
    <mergeCell ref="G48:Q48"/>
    <mergeCell ref="U48:Z48"/>
    <mergeCell ref="AB48:AK48"/>
    <mergeCell ref="B49:E49"/>
    <mergeCell ref="G49:Q49"/>
    <mergeCell ref="U49:Z49"/>
    <mergeCell ref="AB49:AK49"/>
    <mergeCell ref="B46:E46"/>
    <mergeCell ref="G46:Q46"/>
    <mergeCell ref="U46:Z46"/>
    <mergeCell ref="AB46:AK46"/>
    <mergeCell ref="B47:E47"/>
    <mergeCell ref="G47:Q47"/>
    <mergeCell ref="U47:Z47"/>
    <mergeCell ref="AB47:AK47"/>
    <mergeCell ref="B52:E52"/>
    <mergeCell ref="G52:Q52"/>
    <mergeCell ref="U52:Z52"/>
    <mergeCell ref="AB52:AK52"/>
    <mergeCell ref="B53:E53"/>
    <mergeCell ref="G53:Q53"/>
    <mergeCell ref="U53:Z53"/>
    <mergeCell ref="AB53:AK53"/>
    <mergeCell ref="B50:E50"/>
    <mergeCell ref="G50:Q50"/>
    <mergeCell ref="U50:Z50"/>
    <mergeCell ref="AB50:AK50"/>
    <mergeCell ref="B51:E51"/>
    <mergeCell ref="G51:Q51"/>
    <mergeCell ref="U51:Z51"/>
    <mergeCell ref="AB51:AK51"/>
    <mergeCell ref="B56:E56"/>
    <mergeCell ref="G56:Q56"/>
    <mergeCell ref="U56:Z56"/>
    <mergeCell ref="AB56:AK56"/>
    <mergeCell ref="B57:E57"/>
    <mergeCell ref="G57:Q57"/>
    <mergeCell ref="U57:Z57"/>
    <mergeCell ref="AB57:AK57"/>
    <mergeCell ref="B54:E54"/>
    <mergeCell ref="G54:Q54"/>
    <mergeCell ref="U54:Z54"/>
    <mergeCell ref="AB54:AK54"/>
    <mergeCell ref="B55:E55"/>
    <mergeCell ref="G55:Q55"/>
    <mergeCell ref="U55:Z55"/>
    <mergeCell ref="AB55:AK55"/>
    <mergeCell ref="B60:E60"/>
    <mergeCell ref="G60:Q60"/>
    <mergeCell ref="U60:Z60"/>
    <mergeCell ref="AB60:AK60"/>
    <mergeCell ref="B61:E61"/>
    <mergeCell ref="G61:Q61"/>
    <mergeCell ref="U61:Z61"/>
    <mergeCell ref="AB61:AK61"/>
    <mergeCell ref="B58:E58"/>
    <mergeCell ref="G58:Q58"/>
    <mergeCell ref="U58:Z58"/>
    <mergeCell ref="AB58:AK58"/>
    <mergeCell ref="B59:E59"/>
    <mergeCell ref="G59:Q59"/>
    <mergeCell ref="U59:Z59"/>
    <mergeCell ref="AB59:AK59"/>
    <mergeCell ref="B64:E64"/>
    <mergeCell ref="G64:Q64"/>
    <mergeCell ref="U64:Z64"/>
    <mergeCell ref="AB64:AK64"/>
    <mergeCell ref="B65:E65"/>
    <mergeCell ref="G65:Q65"/>
    <mergeCell ref="U65:Z65"/>
    <mergeCell ref="AB65:AK65"/>
    <mergeCell ref="B62:E62"/>
    <mergeCell ref="G62:Q62"/>
    <mergeCell ref="U62:Z62"/>
    <mergeCell ref="AB62:AK62"/>
    <mergeCell ref="B63:E63"/>
    <mergeCell ref="G63:Q63"/>
    <mergeCell ref="U63:Z63"/>
    <mergeCell ref="AB63:AK63"/>
    <mergeCell ref="B68:E68"/>
    <mergeCell ref="G68:Q68"/>
    <mergeCell ref="U68:Z68"/>
    <mergeCell ref="AB68:AK68"/>
    <mergeCell ref="B69:E69"/>
    <mergeCell ref="G69:Q69"/>
    <mergeCell ref="U69:Z69"/>
    <mergeCell ref="AB69:AK69"/>
    <mergeCell ref="B66:E66"/>
    <mergeCell ref="G66:Q66"/>
    <mergeCell ref="U66:Z66"/>
    <mergeCell ref="AB66:AK66"/>
    <mergeCell ref="B67:E67"/>
    <mergeCell ref="G67:Q67"/>
    <mergeCell ref="U67:Z67"/>
    <mergeCell ref="AB67:AK67"/>
    <mergeCell ref="B72:E72"/>
    <mergeCell ref="G72:Q72"/>
    <mergeCell ref="U72:Z72"/>
    <mergeCell ref="AB72:AK72"/>
    <mergeCell ref="B73:E73"/>
    <mergeCell ref="G73:Q73"/>
    <mergeCell ref="U73:Z73"/>
    <mergeCell ref="AB73:AK73"/>
    <mergeCell ref="B70:E70"/>
    <mergeCell ref="G70:Q70"/>
    <mergeCell ref="U70:Z70"/>
    <mergeCell ref="AB70:AK70"/>
    <mergeCell ref="B71:E71"/>
    <mergeCell ref="G71:Q71"/>
    <mergeCell ref="U71:Z71"/>
    <mergeCell ref="AB71:AK71"/>
    <mergeCell ref="B76:E76"/>
    <mergeCell ref="G76:Q77"/>
    <mergeCell ref="U76:Z76"/>
    <mergeCell ref="AB76:AK76"/>
    <mergeCell ref="B78:E78"/>
    <mergeCell ref="G78:Q78"/>
    <mergeCell ref="U78:Z78"/>
    <mergeCell ref="AB78:AK78"/>
    <mergeCell ref="B74:E74"/>
    <mergeCell ref="G74:Q74"/>
    <mergeCell ref="U74:Z74"/>
    <mergeCell ref="AB74:AK74"/>
    <mergeCell ref="B75:E75"/>
    <mergeCell ref="G75:Q75"/>
    <mergeCell ref="U75:Z75"/>
    <mergeCell ref="AB75:AK75"/>
    <mergeCell ref="B81:E81"/>
    <mergeCell ref="G81:Q81"/>
    <mergeCell ref="U81:Z81"/>
    <mergeCell ref="AB81:AK81"/>
    <mergeCell ref="B82:E82"/>
    <mergeCell ref="G82:Q82"/>
    <mergeCell ref="U82:Z82"/>
    <mergeCell ref="AB82:AK82"/>
    <mergeCell ref="B79:E79"/>
    <mergeCell ref="G79:Q79"/>
    <mergeCell ref="U79:Z79"/>
    <mergeCell ref="AB79:AK79"/>
    <mergeCell ref="B80:E80"/>
    <mergeCell ref="G80:Q80"/>
    <mergeCell ref="U80:Z80"/>
    <mergeCell ref="AB80:AK80"/>
    <mergeCell ref="B85:E85"/>
    <mergeCell ref="G85:Q85"/>
    <mergeCell ref="U85:Z85"/>
    <mergeCell ref="AB85:AK85"/>
    <mergeCell ref="B86:E86"/>
    <mergeCell ref="G86:Q87"/>
    <mergeCell ref="U86:Z86"/>
    <mergeCell ref="AB86:AK86"/>
    <mergeCell ref="B83:E83"/>
    <mergeCell ref="G83:Q83"/>
    <mergeCell ref="U83:Z83"/>
    <mergeCell ref="AB83:AK83"/>
    <mergeCell ref="B84:E84"/>
    <mergeCell ref="G84:Q84"/>
    <mergeCell ref="U84:Z84"/>
    <mergeCell ref="AB84:AK84"/>
    <mergeCell ref="B90:E90"/>
    <mergeCell ref="G90:Q90"/>
    <mergeCell ref="U90:Z90"/>
    <mergeCell ref="AB90:AK90"/>
    <mergeCell ref="B91:E91"/>
    <mergeCell ref="G91:Q91"/>
    <mergeCell ref="U91:Z91"/>
    <mergeCell ref="AB91:AK91"/>
    <mergeCell ref="B88:E88"/>
    <mergeCell ref="G88:Q88"/>
    <mergeCell ref="U88:Z88"/>
    <mergeCell ref="AB88:AK88"/>
    <mergeCell ref="B89:E89"/>
    <mergeCell ref="G89:Q89"/>
    <mergeCell ref="U89:Z89"/>
    <mergeCell ref="AB89:AK89"/>
    <mergeCell ref="B94:E94"/>
    <mergeCell ref="G94:Q94"/>
    <mergeCell ref="U94:Z94"/>
    <mergeCell ref="AB94:AK94"/>
    <mergeCell ref="B95:E95"/>
    <mergeCell ref="G95:Q95"/>
    <mergeCell ref="U95:Z95"/>
    <mergeCell ref="AB95:AK95"/>
    <mergeCell ref="B92:E92"/>
    <mergeCell ref="G92:Q92"/>
    <mergeCell ref="U92:Z92"/>
    <mergeCell ref="AB92:AK92"/>
    <mergeCell ref="B93:E93"/>
    <mergeCell ref="G93:Q93"/>
    <mergeCell ref="U93:Z93"/>
    <mergeCell ref="AB93:AK93"/>
    <mergeCell ref="B98:E98"/>
    <mergeCell ref="G98:Q98"/>
    <mergeCell ref="U98:Z98"/>
    <mergeCell ref="AB98:AK98"/>
    <mergeCell ref="B99:E99"/>
    <mergeCell ref="G99:Q99"/>
    <mergeCell ref="U99:Z99"/>
    <mergeCell ref="AB99:AK99"/>
    <mergeCell ref="B96:E96"/>
    <mergeCell ref="G96:Q96"/>
    <mergeCell ref="U96:Z96"/>
    <mergeCell ref="AB96:AK96"/>
    <mergeCell ref="B97:E97"/>
    <mergeCell ref="G97:Q97"/>
    <mergeCell ref="U97:Z97"/>
    <mergeCell ref="AB97:AK97"/>
    <mergeCell ref="B102:E102"/>
    <mergeCell ref="G102:Q102"/>
    <mergeCell ref="U102:Z102"/>
    <mergeCell ref="AB102:AK102"/>
    <mergeCell ref="B103:S104"/>
    <mergeCell ref="U103:Z103"/>
    <mergeCell ref="AB103:AK103"/>
    <mergeCell ref="B100:E100"/>
    <mergeCell ref="G100:Q100"/>
    <mergeCell ref="U100:Z100"/>
    <mergeCell ref="AB100:AK100"/>
    <mergeCell ref="B101:E101"/>
    <mergeCell ref="G101:Q101"/>
    <mergeCell ref="U101:Z101"/>
    <mergeCell ref="AB101:AK101"/>
    <mergeCell ref="C107:AL107"/>
    <mergeCell ref="C110:C111"/>
    <mergeCell ref="E110:H111"/>
    <mergeCell ref="M111:U112"/>
    <mergeCell ref="X111:AB112"/>
    <mergeCell ref="AC111:AD112"/>
    <mergeCell ref="AF111:AG112"/>
    <mergeCell ref="AI111:AJ112"/>
    <mergeCell ref="C112:C113"/>
    <mergeCell ref="E112:H113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2024-01-04T14:32:09Z</dcterms:created>
  <dcterms:modified xsi:type="dcterms:W3CDTF">2024-01-09T16:12:23Z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0161D2BA06709A4424DD0C2D07AF9DDF1A90A3FDBA95890EF53B192F9FF19FDF83F96C027E6952B77A8ED95F7A5604413B2839A018B1371CC9A54D51521C5C05CB1EA34BD3DE5E0F4EE0367D102140EFD5B78F25DFE99446DB31C41775B13057ABB8AB0DDBE152D6E65229786259808093C2D35AF44DC8546069FCCFAB82437</vt:lpwstr>
  </property>
  <property fmtid="{D5CDD505-2E9C-101B-9397-08002B2CF9AE}" pid="3" name="Business Objects Context Information1">
    <vt:lpwstr>E8AE85364339A3FD7B8457322ABA5F93C19AE1510F54DDC058B541E4AA986E19A4E0E3C085511CF837F59F5C22A1C081DEADD6FFA8A5A5D4BB6495E846168AEF0F441A3A1A5FC0E32548D4AADCF4BBF072EACF58CEDBA310C70132E4FD3E2FDE4E54292429BFD893644DC46909888F44C4949974772710816B3135DB34264D5</vt:lpwstr>
  </property>
  <property fmtid="{D5CDD505-2E9C-101B-9397-08002B2CF9AE}" pid="4" name="Business Objects Context Information2">
    <vt:lpwstr>D4F50D9C998EE00C07327A28898C1F9CA5530FBF4324D1AD94042F434463F2C71BBAB109613B4AAD2F27E47C8C2215A9EABD43EEA99EF3C1375B1116D9654D0A761248CA98224AE41B700151411CB75F9F47BA9B5CB7E252B08D16DC25F304D6A5644A8BFD64ABB1EF5BD10646EC97C77446E8A7CFF9E74CAD06760F5A1BD13</vt:lpwstr>
  </property>
  <property fmtid="{D5CDD505-2E9C-101B-9397-08002B2CF9AE}" pid="5" name="Business Objects Context Information3">
    <vt:lpwstr>2C949C723C294B0F484A5551EB934679CF6125EB41AB205A3D6EEE6EBBDED7913F90BCB195A6EE58C8F40376DD0DF1C7A1E32400165F976EF2FEB80A1F34BFAC1850DBC76B354AA6FEFDBBC0EBCACE6994732608B582A1BADB9006D652E9FA6EAFD0226B466F37C519FA1716C39F13FE55B19EB2D187BAC29863A67CEFAD8FC</vt:lpwstr>
  </property>
  <property fmtid="{D5CDD505-2E9C-101B-9397-08002B2CF9AE}" pid="6" name="Business Objects Context Information4">
    <vt:lpwstr>B13BC8109A211A9C6F03A8505CC11F1B3DBC0C09F1965F8EF08E4E66530C1E2E42E78C1F661E055D1659413B0418A06B6B8373C50161C64B5A0FC654AE8829962C01632456E2C4FAEBC891252B2DE2AABACFD9E53F088CF896D37EB135215D11E780BBF1E7664F4103F65AC035F831991B2A9A8C0383C448A78D4B7350F2ACA</vt:lpwstr>
  </property>
  <property fmtid="{D5CDD505-2E9C-101B-9397-08002B2CF9AE}" pid="7" name="Business Objects Context Information5">
    <vt:lpwstr>2D02801720F0465E4001C031724EAD8E8452CDC98DD224118B78A226F7983E77396D2F68CA29A2C0F9BAE29DE0D6BB274CE99769621460894D44432D17E080EF57DD41DB032E8DF9DA02794A7E99660FEC49F6C86CB659FD67DABF13EA830320A3DD5299C1B40CBA8EA12644283B9DD9A0B44A456053326E0775961CF3DF6AA</vt:lpwstr>
  </property>
  <property fmtid="{D5CDD505-2E9C-101B-9397-08002B2CF9AE}" pid="8" name="Business Objects Context Information6">
    <vt:lpwstr>6106814766B7D95BFF47B07AF7343C5A0483B19193A6F66C713EC95E37B93FDBC715088CB3C85D67D774424E112512A744983C661A8972EEEA1CDF4C26C6EB99BE704A8D0BA3D5A22D96D9D67BE73584DEA8FD4CCA3395AD44F6F7D45154FBE313F857F4A4B05929E7DC07DDDFB004B9503E4FA8EF18283864526DB38D5E23E</vt:lpwstr>
  </property>
  <property fmtid="{D5CDD505-2E9C-101B-9397-08002B2CF9AE}" pid="9" name="Business Objects Context Information7">
    <vt:lpwstr>13B6797BC</vt:lpwstr>
  </property>
</Properties>
</file>