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651D8E91-1646-455F-BBC5-A006C645CF41}" xr6:coauthVersionLast="47" xr6:coauthVersionMax="47" xr10:uidLastSave="{00000000-0000-0000-0000-000000000000}"/>
  <bookViews>
    <workbookView xWindow="4995" yWindow="2535" windowWidth="15375" windowHeight="7050" tabRatio="500" activeTab="1" xr2:uid="{00000000-000D-0000-FFFF-FFFF00000000}"/>
  </bookViews>
  <sheets>
    <sheet name="03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</calcChain>
</file>

<file path=xl/sharedStrings.xml><?xml version="1.0" encoding="utf-8"?>
<sst xmlns="http://schemas.openxmlformats.org/spreadsheetml/2006/main" count="249" uniqueCount="216">
  <si>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</si>
  <si>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</si>
  <si>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</si>
  <si>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</si>
  <si>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</si>
  <si>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</si>
  <si>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</si>
  <si>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</si>
  <si>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</si>
  <si>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abril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</si>
  <si>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</si>
  <si>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</si>
  <si>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</si>
  <si>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</si>
  <si>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</si>
  <si>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</si>
  <si>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</si>
  <si>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35540559</t>
  </si>
  <si>
    <t>ROSALES ORELLANA ALMA JULIETA</t>
  </si>
  <si>
    <t>24787876</t>
  </si>
  <si>
    <t>MORENO TIJERINO ANA LUCRECIA</t>
  </si>
  <si>
    <t>14833727</t>
  </si>
  <si>
    <t>VASQUEZ OSORIO MELVIN RODOLFO</t>
  </si>
  <si>
    <t>18553931</t>
  </si>
  <si>
    <t>SANCHEZ TEJEDA JUAN JOSE</t>
  </si>
  <si>
    <t>52136132</t>
  </si>
  <si>
    <t>POSADAS ALMENGOR TEDDY EDWARD</t>
  </si>
  <si>
    <t>49417908</t>
  </si>
  <si>
    <t>CASTILLO OLIVA DE MOLINA LESBIA ESMERALDA CLARIBEL</t>
  </si>
  <si>
    <t>66569168</t>
  </si>
  <si>
    <t>ORELLANA PINEDA DEYANIRA ANA MARIA</t>
  </si>
  <si>
    <t>73187399</t>
  </si>
  <si>
    <t>PONTAZA SOLER AMANDITA</t>
  </si>
  <si>
    <t>9469664</t>
  </si>
  <si>
    <t>RIVAS DOMINGUEZ CELIA VANESSA</t>
  </si>
  <si>
    <t>25394347</t>
  </si>
  <si>
    <t>SAC ESTACUY CARLOS ENRIQUE</t>
  </si>
  <si>
    <t>74422146</t>
  </si>
  <si>
    <t>MARTINEZ CONTRERAS JENNIFER ALICIA</t>
  </si>
  <si>
    <t>700141K</t>
  </si>
  <si>
    <t>PLATINO SOCIEDAD ANONIMA</t>
  </si>
  <si>
    <t>15800903</t>
  </si>
  <si>
    <t>SANCHEZ RAVANALES MANUEL ROBERTO</t>
  </si>
  <si>
    <t>46882030</t>
  </si>
  <si>
    <t>ELIAS LOPEZ JESSIKA NINNETH</t>
  </si>
  <si>
    <t>41057171</t>
  </si>
  <si>
    <t>MORALES ARIAS ELSA SUSANA</t>
  </si>
  <si>
    <t>37981161</t>
  </si>
  <si>
    <t>YUPE AQUIL DE JEREZ MIRNA JEANETH</t>
  </si>
  <si>
    <t>84382716</t>
  </si>
  <si>
    <t>PARRILLA MOLINA ERICK SAMUEL</t>
  </si>
  <si>
    <t>637672K</t>
  </si>
  <si>
    <t>CONTRALORIA GENERAL DE CUENTAS</t>
  </si>
  <si>
    <t>7808127</t>
  </si>
  <si>
    <t>LOPEZ DE LEON BAYRON BILLY</t>
  </si>
  <si>
    <t>24781142</t>
  </si>
  <si>
    <t>PONCE FUENTES NINETTE ALEJANDRA</t>
  </si>
  <si>
    <t>16562070</t>
  </si>
  <si>
    <t>JIMENEZ  IVAN DARIO</t>
  </si>
  <si>
    <t>87054256</t>
  </si>
  <si>
    <t>GARCÍA ZAPETA LAURA MARINA</t>
  </si>
  <si>
    <t>64448789</t>
  </si>
  <si>
    <t>ARCHILA VALLE ILEANA ANDREA</t>
  </si>
  <si>
    <t>46223118</t>
  </si>
  <si>
    <t>SILVA SANDOVAL DE CASTRO MABELIN LISSETH</t>
  </si>
  <si>
    <t>14206099</t>
  </si>
  <si>
    <t>CORRALES VALENZUELA CARMEN MARIA</t>
  </si>
  <si>
    <t>102321345</t>
  </si>
  <si>
    <t>GUERRA ARIZANDIETA KAREN ALEJANDRA</t>
  </si>
  <si>
    <t>35174129</t>
  </si>
  <si>
    <t>LOPEZ SEGURA CELIA MARINA</t>
  </si>
  <si>
    <t>52386953</t>
  </si>
  <si>
    <t>PERNILLO ARGUETA CRISTINA ELIZABETH</t>
  </si>
  <si>
    <t>44449542</t>
  </si>
  <si>
    <t>PEREZ AMAYA DIANA LUCRECIA</t>
  </si>
  <si>
    <t>80131557</t>
  </si>
  <si>
    <t>ESPAÑA MONTES DE OCA GUILLERMO</t>
  </si>
  <si>
    <t>52469050</t>
  </si>
  <si>
    <t>REGISTRO NACIONAL DE LAS PERSONAS- RENAP-</t>
  </si>
  <si>
    <t>57525056</t>
  </si>
  <si>
    <t>VASQUEZ CABRERA ANA CARMELA</t>
  </si>
  <si>
    <t>8117535</t>
  </si>
  <si>
    <t>MORALES CHAVEZ LUIS LENIN</t>
  </si>
  <si>
    <t>6848079</t>
  </si>
  <si>
    <t>DE LA CRUZ FLORIAN DONALD ANIBAL</t>
  </si>
  <si>
    <t>96410922</t>
  </si>
  <si>
    <t>ZAPETA ZAPETA DE MENÉNDEZ JENNIFER CECILIA</t>
  </si>
  <si>
    <t>90684990</t>
  </si>
  <si>
    <t>LOPEZ MONZON LUISA FERNANDA</t>
  </si>
  <si>
    <t>93817290</t>
  </si>
  <si>
    <t>GENBA, SOCIEDAD ANONIMA</t>
  </si>
  <si>
    <t>40808823</t>
  </si>
  <si>
    <t>MOLINA GONZALEZ HENRY GEOVANNY</t>
  </si>
  <si>
    <t>80849814</t>
  </si>
  <si>
    <t>CABRERA ROBLES ALEJANDRA MARIA DE LOURDES</t>
  </si>
  <si>
    <t>18248608</t>
  </si>
  <si>
    <t>BATRES AGUILAR DE RODRIGUEZ SILVIA ANTONIETA</t>
  </si>
  <si>
    <t>4851498</t>
  </si>
  <si>
    <t>LIBRERIA E IMPRENTA VIVIAN SOCIEDAD ANONIMA</t>
  </si>
  <si>
    <t>7217137</t>
  </si>
  <si>
    <t>DIONICIO GODINEZ HECTOR AUGUSTO</t>
  </si>
  <si>
    <t>16675576</t>
  </si>
  <si>
    <t>GARCIA CANTE MARGARITA DE JESUS</t>
  </si>
  <si>
    <t>61224006</t>
  </si>
  <si>
    <t>JUAREZ BATZ NANCY PAOLA</t>
  </si>
  <si>
    <t>26532476</t>
  </si>
  <si>
    <t>UNISUPER, SOCIEDAD ANONIMA</t>
  </si>
  <si>
    <t>96080094</t>
  </si>
  <si>
    <t>POYTAN ALAYA PAUL ALEXIS</t>
  </si>
  <si>
    <t>30384699</t>
  </si>
  <si>
    <t>SANTOS MAZARIEGOS EUFEMIA MICDALIA</t>
  </si>
  <si>
    <t>25262068</t>
  </si>
  <si>
    <t>INDUSTRIA PANIFICADORA ISOPAN, SOCIEDAD ANONIMA</t>
  </si>
  <si>
    <t>4090969</t>
  </si>
  <si>
    <t>VASQUEZ PAZ DE GUZMAN CARMEN REGINA</t>
  </si>
  <si>
    <t>28155106</t>
  </si>
  <si>
    <t>LA PANERIA SOCIEDAD ANONIMA</t>
  </si>
  <si>
    <t>3306518</t>
  </si>
  <si>
    <t>EMPRESA MUNICIPAL DE AGUA DE LA CIUDAD DE GUATEMALA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</si>
  <si>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</si>
  <si>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</si>
  <si>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</si>
  <si>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</si>
  <si>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</si>
  <si>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</si>
  <si>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</si>
  <si>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</si>
  <si>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</si>
  <si>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</si>
  <si>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</si>
  <si>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ABRIL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</si>
  <si>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</si>
  <si>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</si>
  <si>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</si>
  <si>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</si>
  <si>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</si>
  <si>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</si>
  <si>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122A1A65 - 128010954</t>
  </si>
  <si>
    <t>DISTRIBUIDORA JALAPEÑA, S.A.</t>
  </si>
  <si>
    <t>COMPRA DE AGUA PURIFICADA.</t>
  </si>
  <si>
    <t>886F40AF - 2714454552</t>
  </si>
  <si>
    <t>5CCEB0A4 - 532627534</t>
  </si>
  <si>
    <t>576937K</t>
  </si>
  <si>
    <t xml:space="preserve">	PROYECTOS EMPRESARIALES SOCIEDAD ANONIMA</t>
  </si>
  <si>
    <t xml:space="preserve">981C36DF - 973294293	</t>
  </si>
  <si>
    <t>COMPAÑIA PUNTO DIGITAL, SOCIEDAD ANONIMA</t>
  </si>
  <si>
    <t xml:space="preserve">9078ABA9 - 2019247634	</t>
  </si>
  <si>
    <t>OROZCO,BARRIOS,FUENTES,YESENIA,LISBETH</t>
  </si>
  <si>
    <t xml:space="preserve">0950A012 - 1534020702	</t>
  </si>
  <si>
    <t>INDUSTRIAS Y SERVICIOS MULTIPLES DE GUATEMALA, SOCIEDAD ANONIMA</t>
  </si>
  <si>
    <t xml:space="preserve">263B415A - 254821305	</t>
  </si>
  <si>
    <t xml:space="preserve">	MAYORISTA DE TECNOLOGIA, SOCIEDAD ANONIMA</t>
  </si>
  <si>
    <t xml:space="preserve">DF076E51 - 2400079116	</t>
  </si>
  <si>
    <t xml:space="preserve">	INDUSTRIA DE PRODUCTOS Y SERVICIOS, SOCIEDAD ANONIMA</t>
  </si>
  <si>
    <t>FB57C092-3192212391</t>
  </si>
  <si>
    <t>PAPELES COMERCIALES S.A.</t>
  </si>
  <si>
    <t xml:space="preserve">1658350F - 3909829725	</t>
  </si>
  <si>
    <t>PÉREZ,LUX,,JUSTO,RUFINO</t>
  </si>
  <si>
    <t xml:space="preserve">5AF6716D - 884885697	</t>
  </si>
  <si>
    <t xml:space="preserve">	LIBRERIA E IMPRENTA VIVIAN SOCIEDAD ANONIMA</t>
  </si>
  <si>
    <t xml:space="preserve">DAD378E1 - 3965862402	</t>
  </si>
  <si>
    <t>RICOH DE GUATEMALA, SOCIEDAD ANONIMA</t>
  </si>
  <si>
    <t xml:space="preserve">B90D6375 - 2057128020	</t>
  </si>
  <si>
    <t>MAYORISTA DE TECNOLOGIA, SOCIEDAD ANONIMA</t>
  </si>
  <si>
    <t>95F54E31 - 3375841872</t>
  </si>
  <si>
    <t>SMART OFFICE, SOCIEDAD ANONIMA</t>
  </si>
  <si>
    <t xml:space="preserve">2C420593 - 563562801	</t>
  </si>
  <si>
    <t>GONZALEZ,Y GONZALEZ,,JUAN,JOSE</t>
  </si>
  <si>
    <t xml:space="preserve">E7378F67 - 649678204	</t>
  </si>
  <si>
    <t xml:space="preserve">9E486248 - 246498983	</t>
  </si>
  <si>
    <t>GÓMEZ,ARMIRA,,IVAN,</t>
  </si>
  <si>
    <t xml:space="preserve">5F6D53A5 - 3414837500	</t>
  </si>
  <si>
    <t xml:space="preserve">BE97237C - 3299821255	</t>
  </si>
  <si>
    <t xml:space="preserve">05D85015 - 2214939347	</t>
  </si>
  <si>
    <t xml:space="preserve">8447067F - 2452112332	</t>
  </si>
  <si>
    <t>INFILE, SOCIEDAD ANONIMA</t>
  </si>
  <si>
    <t xml:space="preserve">2456212F - 471418643	</t>
  </si>
  <si>
    <t xml:space="preserve">84127987 - 1215185100	</t>
  </si>
  <si>
    <t xml:space="preserve">	CANELLA SOCIEDAD ANONIMA</t>
  </si>
  <si>
    <t xml:space="preserve">23D87B5C - 3223341834	</t>
  </si>
  <si>
    <t>4D38EFED-2229813398</t>
  </si>
  <si>
    <t>VEGA VILLATORO, EDELSO JAVIER</t>
  </si>
  <si>
    <t>SERVICIO DE FOTOCOPIADORAS</t>
  </si>
  <si>
    <t>A0871BB7-2381464452</t>
  </si>
  <si>
    <t>INMOBILIARIA
HONEY-BEE S.A.</t>
  </si>
  <si>
    <t>ARRENDAMIENTO DE INMUEBLE OFICINAS CENTRALES ZONA 9, GUATEMALA.</t>
  </si>
  <si>
    <t>8C6FB81C-2808565596</t>
  </si>
  <si>
    <t>DE LEÓN BARRIENTOS
ANA CECILIA</t>
  </si>
  <si>
    <t>ARRENDAMIENTO DE SEDE EN QUETZALTENANGO</t>
  </si>
  <si>
    <t>1C93D608 - 2397257959</t>
  </si>
  <si>
    <t>EMPRESA ELECTRICA DE
GUATEMALA S.A.</t>
  </si>
  <si>
    <t xml:space="preserve">SERVICIO DE ENERGIA ELECTRICA </t>
  </si>
  <si>
    <t>674CD541 - 718620032</t>
  </si>
  <si>
    <t>CB6407AA - 2905950926</t>
  </si>
  <si>
    <t>554CF96F - 1967343513</t>
  </si>
  <si>
    <t>D0BAFD93 - 1745241194</t>
  </si>
  <si>
    <t>3E21D13C - 37898390</t>
  </si>
  <si>
    <t>1EB71360 - 200818989</t>
  </si>
  <si>
    <t>1433ED9F - 3967897557</t>
  </si>
  <si>
    <t>9F9E0287 - 3729736897</t>
  </si>
  <si>
    <t xml:space="preserve">DE2E3B4F - 1159875839		</t>
  </si>
  <si>
    <t>TELECOMUNICACIONES DE GUATEMALA S.A.</t>
  </si>
  <si>
    <t>SERVICIO DE TELEFONIA FIJA</t>
  </si>
  <si>
    <t xml:space="preserve">AB2691C3 - 2573946656		</t>
  </si>
  <si>
    <t>REDES HIBRIDAS, SOCIEDAD ANONIMA</t>
  </si>
  <si>
    <t>SERVICIO DE ENLACE DE INTERNET SEDE CENTRAL</t>
  </si>
  <si>
    <t>153DE777 - 1268270602</t>
  </si>
  <si>
    <t>TELECOMUNICACIONES DE GUATEMALA, SOCIEDAD ANONIMA</t>
  </si>
  <si>
    <t xml:space="preserve">SERVICIO DE TELEFONIA CELULAR </t>
  </si>
  <si>
    <t>8BA295C8 - 3924510735</t>
  </si>
  <si>
    <t xml:space="preserve">3F5E1F9E - 1690649742		</t>
  </si>
  <si>
    <t>DELIVERY EXPRESS, SOCIEDAD ANONIMA</t>
  </si>
  <si>
    <t>CARGO EXPRESO S.A.</t>
  </si>
  <si>
    <t xml:space="preserve">715D5D85 - 493043951		</t>
  </si>
  <si>
    <t>SERVICIO DE ENLACE DE INTERNET Y TELEFONIA (SEDE DE QUETZALTENANGO)</t>
  </si>
  <si>
    <t xml:space="preserve">914802A6 - 3391311312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</si>
</sst>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 wrapText="1"/>
    </xf>
    <xf numFmtId="14" fontId="16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6" fillId="0" borderId="4" xfId="1" applyFont="1" applyBorder="1" applyAlignment="1">
      <alignment horizontal="center" vertical="top" wrapText="1"/>
    </xf>
    <xf numFmtId="1" fontId="16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2BA4956F-C7CA-4128-8589-A8A5A6087B7D}"/>
    <cellStyle name="Normal" xfId="0" builtinId="0"/>
    <cellStyle name="Normal 2" xfId="1" xr:uid="{3A4863E3-29FD-41E0-A120-A77668DF0AE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14DE3C0F-23B0-4937-91E9-D018F3783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4872-250A-40A2-A4EE-7ADC439DDA6A}">
  <dimension ref="A1:H53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3.42578125" style="38" bestFit="1" customWidth="1"/>
    <col min="2" max="2" width="11.7109375" style="60" customWidth="1"/>
    <col min="3" max="3" width="11.140625" style="61" customWidth="1"/>
    <col min="4" max="4" width="10.140625" style="61" customWidth="1"/>
    <col min="5" max="5" width="18.7109375" style="62" customWidth="1"/>
    <col min="6" max="6" width="19.28515625" style="61" customWidth="1"/>
    <col min="7" max="7" width="12.7109375" style="63" customWidth="1"/>
    <col min="8" max="8" width="11.42578125" style="37"/>
    <col min="9" max="16384" width="11.42578125" style="38"/>
  </cols>
  <sheetData>
    <row r="1" spans="1:8" s="27" customFormat="1" ht="17.25" x14ac:dyDescent="0.3">
      <c r="A1" s="25" t="s">
        <v>124</v>
      </c>
      <c r="B1" s="25"/>
      <c r="C1" s="25"/>
      <c r="D1" s="25"/>
      <c r="E1" s="25"/>
      <c r="F1" s="25"/>
      <c r="G1" s="25"/>
      <c r="H1" s="26"/>
    </row>
    <row r="2" spans="1:8" s="27" customFormat="1" ht="17.25" x14ac:dyDescent="0.3">
      <c r="A2" s="25" t="s">
        <v>125</v>
      </c>
      <c r="B2" s="25"/>
      <c r="C2" s="25"/>
      <c r="D2" s="25"/>
      <c r="E2" s="25"/>
      <c r="F2" s="25"/>
      <c r="G2" s="25"/>
      <c r="H2" s="26"/>
    </row>
    <row r="3" spans="1:8" s="27" customFormat="1" ht="17.25" x14ac:dyDescent="0.3">
      <c r="A3" s="25" t="s">
        <v>126</v>
      </c>
      <c r="B3" s="25"/>
      <c r="C3" s="25"/>
      <c r="D3" s="25"/>
      <c r="E3" s="25"/>
      <c r="F3" s="25"/>
      <c r="G3" s="25"/>
      <c r="H3" s="26"/>
    </row>
    <row r="4" spans="1:8" s="27" customFormat="1" ht="17.25" x14ac:dyDescent="0.3">
      <c r="A4" s="25"/>
      <c r="B4" s="25"/>
      <c r="C4" s="25"/>
      <c r="D4" s="25"/>
      <c r="E4" s="28"/>
      <c r="F4" s="29"/>
      <c r="G4" s="29"/>
      <c r="H4" s="26"/>
    </row>
    <row r="5" spans="1:8" s="32" customFormat="1" ht="13.5" x14ac:dyDescent="0.25">
      <c r="A5" s="30" t="s">
        <v>127</v>
      </c>
      <c r="B5" s="30"/>
      <c r="C5" s="30"/>
      <c r="D5" s="30"/>
      <c r="E5" s="30"/>
      <c r="F5" s="30"/>
      <c r="G5" s="30"/>
      <c r="H5" s="31"/>
    </row>
    <row r="6" spans="1:8" s="32" customFormat="1" ht="13.5" x14ac:dyDescent="0.25">
      <c r="A6" s="30" t="s">
        <v>128</v>
      </c>
      <c r="B6" s="30"/>
      <c r="C6" s="30"/>
      <c r="D6" s="30"/>
      <c r="E6" s="30"/>
      <c r="F6" s="30"/>
      <c r="G6" s="30"/>
      <c r="H6" s="31"/>
    </row>
    <row r="7" spans="1:8" s="32" customFormat="1" ht="13.5" x14ac:dyDescent="0.25">
      <c r="A7" s="33" t="s">
        <v>129</v>
      </c>
      <c r="B7" s="33"/>
      <c r="C7" s="33"/>
      <c r="D7" s="33"/>
      <c r="E7" s="33"/>
      <c r="F7" s="33"/>
      <c r="G7" s="33"/>
      <c r="H7" s="31"/>
    </row>
    <row r="8" spans="1:8" s="32" customFormat="1" ht="14.25" thickBot="1" x14ac:dyDescent="0.3">
      <c r="A8" s="33" t="s">
        <v>130</v>
      </c>
      <c r="B8" s="33"/>
      <c r="C8" s="33"/>
      <c r="D8" s="33"/>
      <c r="E8" s="33"/>
      <c r="F8" s="33"/>
      <c r="G8" s="33"/>
      <c r="H8" s="31"/>
    </row>
    <row r="9" spans="1:8" ht="45.75" thickBot="1" x14ac:dyDescent="0.3">
      <c r="A9" s="34" t="s">
        <v>131</v>
      </c>
      <c r="B9" s="35" t="s">
        <v>132</v>
      </c>
      <c r="C9" s="35" t="s">
        <v>133</v>
      </c>
      <c r="D9" s="35" t="s">
        <v>12</v>
      </c>
      <c r="E9" s="35" t="s">
        <v>134</v>
      </c>
      <c r="F9" s="35" t="s">
        <v>135</v>
      </c>
      <c r="G9" s="36" t="s">
        <v>136</v>
      </c>
    </row>
    <row r="10" spans="1:8" ht="27" x14ac:dyDescent="0.25">
      <c r="A10" s="39">
        <v>1</v>
      </c>
      <c r="B10" s="40" t="s">
        <v>137</v>
      </c>
      <c r="C10" s="41">
        <v>45383</v>
      </c>
      <c r="D10" s="42">
        <v>3306224</v>
      </c>
      <c r="E10" s="40" t="s">
        <v>138</v>
      </c>
      <c r="F10" s="40" t="s">
        <v>139</v>
      </c>
      <c r="G10" s="43">
        <v>1260</v>
      </c>
    </row>
    <row r="11" spans="1:8" ht="27" x14ac:dyDescent="0.25">
      <c r="A11" s="39">
        <v>2</v>
      </c>
      <c r="B11" s="40" t="s">
        <v>140</v>
      </c>
      <c r="C11" s="41">
        <v>45401</v>
      </c>
      <c r="D11" s="42">
        <v>3306224</v>
      </c>
      <c r="E11" s="40" t="s">
        <v>138</v>
      </c>
      <c r="F11" s="40" t="s">
        <v>139</v>
      </c>
      <c r="G11" s="43">
        <v>1260</v>
      </c>
    </row>
    <row r="12" spans="1:8" ht="40.5" x14ac:dyDescent="0.25">
      <c r="A12" s="39">
        <v>3</v>
      </c>
      <c r="B12" s="40" t="s">
        <v>141</v>
      </c>
      <c r="C12" s="41">
        <v>45385</v>
      </c>
      <c r="D12" s="42" t="s">
        <v>142</v>
      </c>
      <c r="E12" s="40" t="s">
        <v>143</v>
      </c>
      <c r="F12" s="40" t="str">
        <f>UPPER("Servicio de Aromatización y Desodorización.")</f>
        <v>SERVICIO DE AROMATIZACIÓN Y DESODORIZACIÓN.</v>
      </c>
      <c r="G12" s="43">
        <v>2000</v>
      </c>
    </row>
    <row r="13" spans="1:8" ht="40.5" x14ac:dyDescent="0.25">
      <c r="A13" s="39">
        <v>4</v>
      </c>
      <c r="B13" s="40" t="s">
        <v>144</v>
      </c>
      <c r="C13" s="41">
        <v>45373</v>
      </c>
      <c r="D13" s="42">
        <v>55711197</v>
      </c>
      <c r="E13" s="40" t="s">
        <v>145</v>
      </c>
      <c r="F13" s="40" t="str">
        <f>UPPER("Teclado en españo para Laptop marca HP")</f>
        <v>TECLADO EN ESPAÑO PARA LAPTOP MARCA HP</v>
      </c>
      <c r="G13" s="43">
        <v>495</v>
      </c>
    </row>
    <row r="14" spans="1:8" ht="40.5" x14ac:dyDescent="0.25">
      <c r="A14" s="39">
        <v>5</v>
      </c>
      <c r="B14" s="40" t="s">
        <v>146</v>
      </c>
      <c r="C14" s="41">
        <v>45366</v>
      </c>
      <c r="D14" s="42">
        <v>4887182</v>
      </c>
      <c r="E14" s="40" t="s">
        <v>147</v>
      </c>
      <c r="F14" s="40" t="str">
        <f>UPPER("Insumos para el area de informatica del CNA")</f>
        <v>INSUMOS PARA EL AREA DE INFORMATICA DEL CNA</v>
      </c>
      <c r="G14" s="43">
        <v>1745</v>
      </c>
    </row>
    <row r="15" spans="1:8" ht="54" x14ac:dyDescent="0.25">
      <c r="A15" s="39">
        <v>6</v>
      </c>
      <c r="B15" s="40" t="s">
        <v>148</v>
      </c>
      <c r="C15" s="41">
        <v>45397</v>
      </c>
      <c r="D15" s="42">
        <v>69170800</v>
      </c>
      <c r="E15" s="40" t="s">
        <v>149</v>
      </c>
      <c r="F15" s="40" t="str">
        <f>UPPER("Servicio de fumigación general interna y externa en el CNA.")</f>
        <v>SERVICIO DE FUMIGACIÓN GENERAL INTERNA Y EXTERNA EN EL CNA.</v>
      </c>
      <c r="G15" s="43">
        <v>2980</v>
      </c>
    </row>
    <row r="16" spans="1:8" ht="40.5" x14ac:dyDescent="0.25">
      <c r="A16" s="39">
        <v>7</v>
      </c>
      <c r="B16" s="40" t="s">
        <v>150</v>
      </c>
      <c r="C16" s="41">
        <v>45372</v>
      </c>
      <c r="D16" s="42">
        <v>100837697</v>
      </c>
      <c r="E16" s="40" t="s">
        <v>151</v>
      </c>
      <c r="F16" s="40" t="str">
        <f>UPPER("Tintas varios colores para stock de almacen.")</f>
        <v>TINTAS VARIOS COLORES PARA STOCK DE ALMACEN.</v>
      </c>
      <c r="G16" s="43">
        <v>14692</v>
      </c>
    </row>
    <row r="17" spans="1:7" ht="54" x14ac:dyDescent="0.25">
      <c r="A17" s="39">
        <v>8</v>
      </c>
      <c r="B17" s="40" t="s">
        <v>152</v>
      </c>
      <c r="C17" s="41">
        <v>45370</v>
      </c>
      <c r="D17" s="42">
        <v>96787112</v>
      </c>
      <c r="E17" s="40" t="s">
        <v>153</v>
      </c>
      <c r="F17" s="40" t="str">
        <f>UPPER("Papel bond tamaño carta y Oficio para stock de almacen.")</f>
        <v>PAPEL BOND TAMAÑO CARTA Y OFICIO PARA STOCK DE ALMACEN.</v>
      </c>
      <c r="G17" s="43">
        <v>8867.4</v>
      </c>
    </row>
    <row r="18" spans="1:7" ht="40.5" x14ac:dyDescent="0.25">
      <c r="A18" s="39">
        <v>9</v>
      </c>
      <c r="B18" s="40" t="s">
        <v>154</v>
      </c>
      <c r="C18" s="41">
        <v>45383</v>
      </c>
      <c r="D18" s="42">
        <v>12772801</v>
      </c>
      <c r="E18" s="40" t="s">
        <v>155</v>
      </c>
      <c r="F18" s="40" t="str">
        <f>UPPER("Papel higienico y papel toalla para stock de Almacen.")</f>
        <v>PAPEL HIGIENICO Y PAPEL TOALLA PARA STOCK DE ALMACEN.</v>
      </c>
      <c r="G18" s="43">
        <v>15105</v>
      </c>
    </row>
    <row r="19" spans="1:7" ht="54" x14ac:dyDescent="0.25">
      <c r="A19" s="39">
        <v>10</v>
      </c>
      <c r="B19" s="40" t="s">
        <v>156</v>
      </c>
      <c r="C19" s="41">
        <v>45371</v>
      </c>
      <c r="D19" s="42">
        <v>25631918</v>
      </c>
      <c r="E19" s="40" t="s">
        <v>157</v>
      </c>
      <c r="F19" s="40" t="str">
        <f>UPPER("Insumos para cocina e insumos de limpieza para stock de Almacen.")</f>
        <v>INSUMOS PARA COCINA E INSUMOS DE LIMPIEZA PARA STOCK DE ALMACEN.</v>
      </c>
      <c r="G19" s="43">
        <v>4751.8500000000004</v>
      </c>
    </row>
    <row r="20" spans="1:7" ht="40.5" x14ac:dyDescent="0.25">
      <c r="A20" s="39">
        <v>11</v>
      </c>
      <c r="B20" s="40" t="s">
        <v>158</v>
      </c>
      <c r="C20" s="41">
        <v>45387</v>
      </c>
      <c r="D20" s="42">
        <v>4851498</v>
      </c>
      <c r="E20" s="40" t="s">
        <v>159</v>
      </c>
      <c r="F20" s="40" t="str">
        <f>UPPER("Insumos de librería para stock de Almacen.")</f>
        <v>INSUMOS DE LIBRERÍA PARA STOCK DE ALMACEN.</v>
      </c>
      <c r="G20" s="43">
        <v>5057.3999999999996</v>
      </c>
    </row>
    <row r="21" spans="1:7" ht="67.5" x14ac:dyDescent="0.25">
      <c r="A21" s="39">
        <v>12</v>
      </c>
      <c r="B21" s="40" t="s">
        <v>160</v>
      </c>
      <c r="C21" s="41">
        <v>45376</v>
      </c>
      <c r="D21" s="42">
        <v>4925343</v>
      </c>
      <c r="E21" s="40" t="s">
        <v>161</v>
      </c>
      <c r="F21" s="40" t="str">
        <f>UPPER("Licencias de herramienta de versionpro de videoconferencia para un año.")</f>
        <v>LICENCIAS DE HERRAMIENTA DE VERSIONPRO DE VIDEOCONFERENCIA PARA UN AÑO.</v>
      </c>
      <c r="G21" s="43">
        <v>2818</v>
      </c>
    </row>
    <row r="22" spans="1:7" ht="40.5" x14ac:dyDescent="0.25">
      <c r="A22" s="39">
        <v>13</v>
      </c>
      <c r="B22" s="40" t="s">
        <v>162</v>
      </c>
      <c r="C22" s="41">
        <v>45391</v>
      </c>
      <c r="D22" s="42">
        <v>100837697</v>
      </c>
      <c r="E22" s="40" t="s">
        <v>163</v>
      </c>
      <c r="F22" s="40" t="str">
        <f>UPPER("Impresora con sitema continuo de tinta.")</f>
        <v>IMPRESORA CON SITEMA CONTINUO DE TINTA.</v>
      </c>
      <c r="G22" s="43">
        <v>1725</v>
      </c>
    </row>
    <row r="23" spans="1:7" ht="27" x14ac:dyDescent="0.25">
      <c r="A23" s="39">
        <v>14</v>
      </c>
      <c r="B23" s="40" t="s">
        <v>164</v>
      </c>
      <c r="C23" s="41">
        <v>45392</v>
      </c>
      <c r="D23" s="42">
        <v>62869396</v>
      </c>
      <c r="E23" s="40" t="s">
        <v>165</v>
      </c>
      <c r="F23" s="40" t="str">
        <f>UPPER("Sillas ejecutivas")</f>
        <v>SILLAS EJECUTIVAS</v>
      </c>
      <c r="G23" s="43">
        <v>3105</v>
      </c>
    </row>
    <row r="24" spans="1:7" ht="67.5" x14ac:dyDescent="0.25">
      <c r="A24" s="39">
        <v>15</v>
      </c>
      <c r="B24" s="40" t="s">
        <v>166</v>
      </c>
      <c r="C24" s="41">
        <v>45399</v>
      </c>
      <c r="D24" s="42">
        <v>26405636</v>
      </c>
      <c r="E24" s="40" t="s">
        <v>167</v>
      </c>
      <c r="F24" s="40" t="str">
        <f>UPPER("Servicio de mantenimiento y reparación a los equipos de aire acondicionado.")</f>
        <v>SERVICIO DE MANTENIMIENTO Y REPARACIÓN A LOS EQUIPOS DE AIRE ACONDICIONADO.</v>
      </c>
      <c r="G24" s="43">
        <v>4600</v>
      </c>
    </row>
    <row r="25" spans="1:7" ht="67.5" x14ac:dyDescent="0.25">
      <c r="A25" s="39">
        <v>16</v>
      </c>
      <c r="B25" s="40" t="s">
        <v>168</v>
      </c>
      <c r="C25" s="41">
        <v>45397</v>
      </c>
      <c r="D25" s="42">
        <v>100837697</v>
      </c>
      <c r="E25" s="40" t="s">
        <v>163</v>
      </c>
      <c r="F25" s="40" t="str">
        <f>UPPER("Renovación Fortigate 60f con licenciamiento Unified Threat Prevention (UTP)")</f>
        <v>RENOVACIÓN FORTIGATE 60F CON LICENCIAMIENTO UNIFIED THREAT PREVENTION (UTP)</v>
      </c>
      <c r="G25" s="43">
        <v>4900</v>
      </c>
    </row>
    <row r="26" spans="1:7" ht="40.5" x14ac:dyDescent="0.25">
      <c r="A26" s="39">
        <v>17</v>
      </c>
      <c r="B26" s="40" t="s">
        <v>169</v>
      </c>
      <c r="C26" s="41">
        <v>45399</v>
      </c>
      <c r="D26" s="42">
        <v>31502555</v>
      </c>
      <c r="E26" s="40" t="s">
        <v>170</v>
      </c>
      <c r="F26" s="40" t="str">
        <f>UPPER("Servicio de mantenimiento a vehiculo")</f>
        <v>SERVICIO DE MANTENIMIENTO A VEHICULO</v>
      </c>
      <c r="G26" s="43">
        <v>1070</v>
      </c>
    </row>
    <row r="27" spans="1:7" ht="40.5" x14ac:dyDescent="0.25">
      <c r="A27" s="39">
        <v>18</v>
      </c>
      <c r="B27" s="40" t="s">
        <v>171</v>
      </c>
      <c r="C27" s="41">
        <v>45399</v>
      </c>
      <c r="D27" s="42">
        <v>31502555</v>
      </c>
      <c r="E27" s="40" t="s">
        <v>170</v>
      </c>
      <c r="F27" s="40" t="str">
        <f>UPPER("Servicio de mantenimiento a vehiculo")</f>
        <v>SERVICIO DE MANTENIMIENTO A VEHICULO</v>
      </c>
      <c r="G27" s="43">
        <v>1275</v>
      </c>
    </row>
    <row r="28" spans="1:7" ht="40.5" x14ac:dyDescent="0.25">
      <c r="A28" s="39">
        <v>19</v>
      </c>
      <c r="B28" s="40" t="s">
        <v>172</v>
      </c>
      <c r="C28" s="41">
        <v>45399</v>
      </c>
      <c r="D28" s="42">
        <v>31502555</v>
      </c>
      <c r="E28" s="40" t="s">
        <v>170</v>
      </c>
      <c r="F28" s="40" t="str">
        <f>UPPER("Servicio de reparación a vehiculo")</f>
        <v>SERVICIO DE REPARACIÓN A VEHICULO</v>
      </c>
      <c r="G28" s="43">
        <v>6585</v>
      </c>
    </row>
    <row r="29" spans="1:7" ht="40.5" x14ac:dyDescent="0.25">
      <c r="A29" s="39">
        <v>20</v>
      </c>
      <c r="B29" s="40" t="s">
        <v>173</v>
      </c>
      <c r="C29" s="41">
        <v>45399</v>
      </c>
      <c r="D29" s="42">
        <v>31502555</v>
      </c>
      <c r="E29" s="40" t="s">
        <v>170</v>
      </c>
      <c r="F29" s="40" t="str">
        <f>UPPER("Servicio de mantenimiento a vehiculo")</f>
        <v>SERVICIO DE MANTENIMIENTO A VEHICULO</v>
      </c>
      <c r="G29" s="43">
        <v>2550</v>
      </c>
    </row>
    <row r="30" spans="1:7" ht="67.5" x14ac:dyDescent="0.25">
      <c r="A30" s="39">
        <v>21</v>
      </c>
      <c r="B30" s="40" t="s">
        <v>174</v>
      </c>
      <c r="C30" s="41">
        <v>45386</v>
      </c>
      <c r="D30" s="42">
        <v>12521337</v>
      </c>
      <c r="E30" s="40" t="s">
        <v>175</v>
      </c>
      <c r="F30" s="40" t="str">
        <f>UPPER("Suscripción a consultas y actualización de legislación guatemalteca")</f>
        <v>SUSCRIPCIÓN A CONSULTAS Y ACTUALIZACIÓN DE LEGISLACIÓN GUATEMALTECA</v>
      </c>
      <c r="G30" s="43">
        <v>3150</v>
      </c>
    </row>
    <row r="31" spans="1:7" ht="40.5" x14ac:dyDescent="0.25">
      <c r="A31" s="39">
        <v>22</v>
      </c>
      <c r="B31" s="40" t="s">
        <v>176</v>
      </c>
      <c r="C31" s="41">
        <v>45391</v>
      </c>
      <c r="D31" s="42">
        <v>100837697</v>
      </c>
      <c r="E31" s="40" t="s">
        <v>163</v>
      </c>
      <c r="F31" s="40" t="str">
        <f>UPPER("Unida de poder ininterrumpido (UPS)")</f>
        <v>UNIDA DE PODER ININTERRUMPIDO (UPS)</v>
      </c>
      <c r="G31" s="43">
        <v>900</v>
      </c>
    </row>
    <row r="32" spans="1:7" ht="40.5" x14ac:dyDescent="0.25">
      <c r="A32" s="39">
        <v>23</v>
      </c>
      <c r="B32" s="40" t="s">
        <v>177</v>
      </c>
      <c r="C32" s="41">
        <v>45399</v>
      </c>
      <c r="D32" s="42">
        <v>325619</v>
      </c>
      <c r="E32" s="40" t="s">
        <v>178</v>
      </c>
      <c r="F32" s="40" t="str">
        <f>UPPER("Servicio de mantenimiento a Motocicleta.")</f>
        <v>SERVICIO DE MANTENIMIENTO A MOTOCICLETA.</v>
      </c>
      <c r="G32" s="43">
        <v>381.42</v>
      </c>
    </row>
    <row r="33" spans="1:7" ht="40.5" x14ac:dyDescent="0.25">
      <c r="A33" s="39">
        <v>24</v>
      </c>
      <c r="B33" s="40" t="s">
        <v>179</v>
      </c>
      <c r="C33" s="41">
        <v>45400</v>
      </c>
      <c r="D33" s="42">
        <v>100837697</v>
      </c>
      <c r="E33" s="40" t="s">
        <v>151</v>
      </c>
      <c r="F33" s="40" t="str">
        <f>UPPER("compra de Tóners ")</f>
        <v xml:space="preserve">COMPRA DE TÓNERS </v>
      </c>
      <c r="G33" s="43">
        <v>2195</v>
      </c>
    </row>
    <row r="34" spans="1:7" ht="27" x14ac:dyDescent="0.25">
      <c r="A34" s="39">
        <v>25</v>
      </c>
      <c r="B34" s="44" t="s">
        <v>180</v>
      </c>
      <c r="C34" s="45">
        <v>45386</v>
      </c>
      <c r="D34" s="46">
        <v>20514123</v>
      </c>
      <c r="E34" s="44" t="s">
        <v>181</v>
      </c>
      <c r="F34" s="44" t="s">
        <v>182</v>
      </c>
      <c r="G34" s="43">
        <v>7100</v>
      </c>
    </row>
    <row r="35" spans="1:7" ht="54" x14ac:dyDescent="0.25">
      <c r="A35" s="39">
        <v>26</v>
      </c>
      <c r="B35" s="44" t="s">
        <v>183</v>
      </c>
      <c r="C35" s="45">
        <v>45385</v>
      </c>
      <c r="D35" s="46">
        <v>34964479</v>
      </c>
      <c r="E35" s="44" t="s">
        <v>184</v>
      </c>
      <c r="F35" s="44" t="s">
        <v>185</v>
      </c>
      <c r="G35" s="43">
        <v>78523.75</v>
      </c>
    </row>
    <row r="36" spans="1:7" ht="40.5" x14ac:dyDescent="0.25">
      <c r="A36" s="39">
        <v>27</v>
      </c>
      <c r="B36" s="44" t="s">
        <v>186</v>
      </c>
      <c r="C36" s="45">
        <v>45394</v>
      </c>
      <c r="D36" s="46">
        <v>24001120</v>
      </c>
      <c r="E36" s="44" t="s">
        <v>187</v>
      </c>
      <c r="F36" s="44" t="s">
        <v>188</v>
      </c>
      <c r="G36" s="43">
        <v>4725</v>
      </c>
    </row>
    <row r="37" spans="1:7" ht="28.5" customHeight="1" x14ac:dyDescent="0.25">
      <c r="A37" s="39">
        <v>28</v>
      </c>
      <c r="B37" s="44" t="s">
        <v>189</v>
      </c>
      <c r="C37" s="47">
        <v>45388</v>
      </c>
      <c r="D37" s="48">
        <v>326445</v>
      </c>
      <c r="E37" s="44" t="s">
        <v>190</v>
      </c>
      <c r="F37" s="44" t="s">
        <v>191</v>
      </c>
      <c r="G37" s="43">
        <v>1053.0899999999999</v>
      </c>
    </row>
    <row r="38" spans="1:7" ht="28.5" customHeight="1" x14ac:dyDescent="0.25">
      <c r="A38" s="39">
        <v>29</v>
      </c>
      <c r="B38" s="44" t="s">
        <v>192</v>
      </c>
      <c r="C38" s="47">
        <v>45388</v>
      </c>
      <c r="D38" s="48">
        <v>326445</v>
      </c>
      <c r="E38" s="44" t="s">
        <v>190</v>
      </c>
      <c r="F38" s="44" t="s">
        <v>191</v>
      </c>
      <c r="G38" s="43">
        <v>1192.6500000000001</v>
      </c>
    </row>
    <row r="39" spans="1:7" ht="28.5" customHeight="1" x14ac:dyDescent="0.25">
      <c r="A39" s="39">
        <v>30</v>
      </c>
      <c r="B39" s="44" t="s">
        <v>193</v>
      </c>
      <c r="C39" s="47">
        <v>45388</v>
      </c>
      <c r="D39" s="48">
        <v>326445</v>
      </c>
      <c r="E39" s="44" t="s">
        <v>190</v>
      </c>
      <c r="F39" s="44" t="s">
        <v>191</v>
      </c>
      <c r="G39" s="43">
        <v>1157.77</v>
      </c>
    </row>
    <row r="40" spans="1:7" ht="28.5" customHeight="1" x14ac:dyDescent="0.25">
      <c r="A40" s="39">
        <v>31</v>
      </c>
      <c r="B40" s="44" t="s">
        <v>194</v>
      </c>
      <c r="C40" s="47">
        <v>45388</v>
      </c>
      <c r="D40" s="48">
        <v>326445</v>
      </c>
      <c r="E40" s="44" t="s">
        <v>190</v>
      </c>
      <c r="F40" s="44" t="s">
        <v>191</v>
      </c>
      <c r="G40" s="43">
        <v>151.84</v>
      </c>
    </row>
    <row r="41" spans="1:7" ht="28.5" customHeight="1" x14ac:dyDescent="0.25">
      <c r="A41" s="39">
        <v>32</v>
      </c>
      <c r="B41" s="44" t="s">
        <v>195</v>
      </c>
      <c r="C41" s="47">
        <v>45388</v>
      </c>
      <c r="D41" s="48">
        <v>326445</v>
      </c>
      <c r="E41" s="44" t="s">
        <v>190</v>
      </c>
      <c r="F41" s="44" t="s">
        <v>191</v>
      </c>
      <c r="G41" s="43">
        <v>53.44</v>
      </c>
    </row>
    <row r="42" spans="1:7" ht="28.5" customHeight="1" x14ac:dyDescent="0.25">
      <c r="A42" s="39">
        <v>33</v>
      </c>
      <c r="B42" s="44" t="s">
        <v>196</v>
      </c>
      <c r="C42" s="47">
        <v>45388</v>
      </c>
      <c r="D42" s="48">
        <v>326445</v>
      </c>
      <c r="E42" s="44" t="s">
        <v>190</v>
      </c>
      <c r="F42" s="44" t="s">
        <v>191</v>
      </c>
      <c r="G42" s="43">
        <v>1277.1099999999999</v>
      </c>
    </row>
    <row r="43" spans="1:7" ht="28.5" customHeight="1" x14ac:dyDescent="0.25">
      <c r="A43" s="39">
        <v>34</v>
      </c>
      <c r="B43" s="44" t="s">
        <v>197</v>
      </c>
      <c r="C43" s="47">
        <v>45388</v>
      </c>
      <c r="D43" s="48">
        <v>326445</v>
      </c>
      <c r="E43" s="44" t="s">
        <v>190</v>
      </c>
      <c r="F43" s="44" t="s">
        <v>191</v>
      </c>
      <c r="G43" s="43">
        <v>1038.4000000000001</v>
      </c>
    </row>
    <row r="44" spans="1:7" ht="28.5" customHeight="1" x14ac:dyDescent="0.25">
      <c r="A44" s="39">
        <v>35</v>
      </c>
      <c r="B44" s="44" t="s">
        <v>198</v>
      </c>
      <c r="C44" s="47">
        <v>45390</v>
      </c>
      <c r="D44" s="48">
        <v>326445</v>
      </c>
      <c r="E44" s="44" t="s">
        <v>190</v>
      </c>
      <c r="F44" s="44" t="s">
        <v>191</v>
      </c>
      <c r="G44" s="43">
        <v>315.83999999999997</v>
      </c>
    </row>
    <row r="45" spans="1:7" ht="28.5" customHeight="1" x14ac:dyDescent="0.25">
      <c r="A45" s="39">
        <v>36</v>
      </c>
      <c r="B45" s="44" t="s">
        <v>199</v>
      </c>
      <c r="C45" s="47">
        <v>45388</v>
      </c>
      <c r="D45" s="48">
        <v>326445</v>
      </c>
      <c r="E45" s="44" t="s">
        <v>190</v>
      </c>
      <c r="F45" s="44" t="s">
        <v>191</v>
      </c>
      <c r="G45" s="43">
        <v>519.54</v>
      </c>
    </row>
    <row r="46" spans="1:7" ht="40.5" x14ac:dyDescent="0.25">
      <c r="A46" s="39">
        <v>37</v>
      </c>
      <c r="B46" s="49" t="s">
        <v>200</v>
      </c>
      <c r="C46" s="50">
        <v>45386</v>
      </c>
      <c r="D46" s="51">
        <v>9929290</v>
      </c>
      <c r="E46" s="52" t="s">
        <v>201</v>
      </c>
      <c r="F46" s="52" t="s">
        <v>202</v>
      </c>
      <c r="G46" s="53">
        <v>2103.3000000000002</v>
      </c>
    </row>
    <row r="47" spans="1:7" ht="30" customHeight="1" x14ac:dyDescent="0.25">
      <c r="A47" s="39">
        <v>38</v>
      </c>
      <c r="B47" s="54" t="s">
        <v>203</v>
      </c>
      <c r="C47" s="50">
        <v>45383</v>
      </c>
      <c r="D47" s="55">
        <v>77213408</v>
      </c>
      <c r="E47" s="52" t="s">
        <v>204</v>
      </c>
      <c r="F47" s="52" t="s">
        <v>205</v>
      </c>
      <c r="G47" s="53">
        <v>2082.5</v>
      </c>
    </row>
    <row r="48" spans="1:7" ht="40.5" x14ac:dyDescent="0.25">
      <c r="A48" s="39">
        <v>39</v>
      </c>
      <c r="B48" s="52" t="s">
        <v>206</v>
      </c>
      <c r="C48" s="50">
        <v>45384</v>
      </c>
      <c r="D48" s="55">
        <v>9929290</v>
      </c>
      <c r="E48" s="52" t="s">
        <v>207</v>
      </c>
      <c r="F48" s="52" t="s">
        <v>208</v>
      </c>
      <c r="G48" s="53">
        <v>1592</v>
      </c>
    </row>
    <row r="49" spans="1:7" ht="40.5" x14ac:dyDescent="0.25">
      <c r="A49" s="39">
        <v>40</v>
      </c>
      <c r="B49" s="52" t="s">
        <v>209</v>
      </c>
      <c r="C49" s="50">
        <v>45384</v>
      </c>
      <c r="D49" s="55">
        <v>9929290</v>
      </c>
      <c r="E49" s="52" t="s">
        <v>207</v>
      </c>
      <c r="F49" s="52" t="s">
        <v>208</v>
      </c>
      <c r="G49" s="53">
        <v>399</v>
      </c>
    </row>
    <row r="50" spans="1:7" ht="40.5" x14ac:dyDescent="0.25">
      <c r="A50" s="39">
        <v>41</v>
      </c>
      <c r="B50" s="52" t="s">
        <v>210</v>
      </c>
      <c r="C50" s="50">
        <v>45382</v>
      </c>
      <c r="D50" s="55">
        <v>86534599</v>
      </c>
      <c r="E50" s="52" t="s">
        <v>211</v>
      </c>
      <c r="F50" s="52" t="s">
        <v>212</v>
      </c>
      <c r="G50" s="53">
        <v>1050</v>
      </c>
    </row>
    <row r="51" spans="1:7" ht="54" x14ac:dyDescent="0.25">
      <c r="A51" s="39">
        <v>42</v>
      </c>
      <c r="B51" s="52" t="s">
        <v>213</v>
      </c>
      <c r="C51" s="50">
        <v>45373</v>
      </c>
      <c r="D51" s="55">
        <v>9929290</v>
      </c>
      <c r="E51" s="52" t="s">
        <v>201</v>
      </c>
      <c r="F51" s="52" t="s">
        <v>214</v>
      </c>
      <c r="G51" s="53">
        <v>514</v>
      </c>
    </row>
    <row r="52" spans="1:7" ht="54.75" thickBot="1" x14ac:dyDescent="0.3">
      <c r="A52" s="39">
        <v>43</v>
      </c>
      <c r="B52" s="52" t="s">
        <v>215</v>
      </c>
      <c r="C52" s="50">
        <v>45393</v>
      </c>
      <c r="D52" s="55">
        <v>9929290</v>
      </c>
      <c r="E52" s="52" t="s">
        <v>201</v>
      </c>
      <c r="F52" s="52" t="s">
        <v>214</v>
      </c>
      <c r="G52" s="53">
        <v>515</v>
      </c>
    </row>
    <row r="53" spans="1:7" ht="15.75" thickBot="1" x14ac:dyDescent="0.3">
      <c r="A53" s="56"/>
      <c r="B53" s="57"/>
      <c r="C53" s="57"/>
      <c r="D53" s="57"/>
      <c r="E53" s="57"/>
      <c r="F53" s="58"/>
      <c r="G53" s="59">
        <f>SUM(G10:G52)</f>
        <v>198832.29999999996</v>
      </c>
    </row>
  </sheetData>
  <mergeCells count="9">
    <mergeCell ref="A7:G7"/>
    <mergeCell ref="A8:G8"/>
    <mergeCell ref="A53:F53"/>
    <mergeCell ref="A1:G1"/>
    <mergeCell ref="A2:G2"/>
    <mergeCell ref="A3:G3"/>
    <mergeCell ref="A4:D4"/>
    <mergeCell ref="A5:G5"/>
    <mergeCell ref="A6:G6"/>
  </mergeCells>
  <conditionalFormatting sqref="B10:B34">
    <cfRule type="containsText" dxfId="8" priority="3" operator="containsText" text="Anulado">
      <formula>NOT(ISERROR(SEARCH("Anulado",B10)))</formula>
    </cfRule>
  </conditionalFormatting>
  <conditionalFormatting sqref="B35">
    <cfRule type="duplicateValues" dxfId="7" priority="6"/>
  </conditionalFormatting>
  <conditionalFormatting sqref="B36">
    <cfRule type="duplicateValues" dxfId="6" priority="7"/>
  </conditionalFormatting>
  <conditionalFormatting sqref="B40 B45 B47:B52">
    <cfRule type="duplicateValues" dxfId="5" priority="9"/>
  </conditionalFormatting>
  <conditionalFormatting sqref="B41">
    <cfRule type="duplicateValues" dxfId="4" priority="8"/>
  </conditionalFormatting>
  <conditionalFormatting sqref="B46">
    <cfRule type="duplicateValues" dxfId="3" priority="2"/>
  </conditionalFormatting>
  <conditionalFormatting sqref="B53 B9 B37:B39 B42:B44">
    <cfRule type="duplicateValues" dxfId="2" priority="5"/>
  </conditionalFormatting>
  <conditionalFormatting sqref="B54:B1048576 B1:B8">
    <cfRule type="duplicateValues" dxfId="1" priority="4"/>
  </conditionalFormatting>
  <conditionalFormatting sqref="F10:F33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83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37" ht="6.75" customHeight="1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Y3" s="6" t="s">
        <v>1</v>
      </c>
      <c r="Z3" s="6"/>
      <c r="AA3" s="6"/>
      <c r="AB3" s="6"/>
      <c r="AC3" s="6"/>
      <c r="AE3" s="21">
        <v>1</v>
      </c>
      <c r="AF3" s="21"/>
      <c r="AG3" s="22" t="s">
        <v>2</v>
      </c>
      <c r="AH3" s="22"/>
      <c r="AJ3" s="21">
        <v>2</v>
      </c>
    </row>
    <row r="4" spans="2:37" ht="6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Y4" s="6"/>
      <c r="Z4" s="6"/>
      <c r="AA4" s="6"/>
      <c r="AB4" s="6"/>
      <c r="AC4" s="6"/>
      <c r="AE4" s="21"/>
      <c r="AF4" s="21"/>
      <c r="AG4" s="22"/>
      <c r="AH4" s="22"/>
      <c r="AJ4" s="21"/>
    </row>
    <row r="5" spans="2:37" ht="6.75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37" ht="13.5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Y6" s="6" t="s">
        <v>3</v>
      </c>
      <c r="Z6" s="6"/>
      <c r="AA6" s="6"/>
      <c r="AB6" s="6"/>
      <c r="AC6" s="6"/>
      <c r="AE6" s="23">
        <v>45414</v>
      </c>
      <c r="AF6" s="23"/>
      <c r="AG6" s="23"/>
      <c r="AH6" s="23"/>
      <c r="AI6" s="23"/>
      <c r="AJ6" s="23"/>
      <c r="AK6" s="23"/>
    </row>
    <row r="7" spans="2:37" ht="6.75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37" ht="13.5" customHeight="1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6" t="s">
        <v>4</v>
      </c>
      <c r="Z8" s="6"/>
      <c r="AA8" s="6"/>
      <c r="AB8" s="6"/>
      <c r="AC8" s="6"/>
      <c r="AD8" s="24">
        <v>0.47783564814814816</v>
      </c>
      <c r="AE8" s="24"/>
      <c r="AF8" s="24"/>
      <c r="AG8" s="24"/>
      <c r="AH8" s="24"/>
      <c r="AI8" s="24"/>
      <c r="AJ8" s="24"/>
    </row>
    <row r="9" spans="2:37" ht="6.7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8" t="s">
        <v>6</v>
      </c>
      <c r="D12" s="18"/>
      <c r="E12" s="18"/>
      <c r="H12" s="19" t="s">
        <v>7</v>
      </c>
      <c r="I12" s="19"/>
      <c r="J12" s="19"/>
      <c r="K12" s="19"/>
      <c r="L12" s="19"/>
      <c r="M12" s="19"/>
      <c r="N12" s="19"/>
      <c r="O12" s="19"/>
    </row>
    <row r="13" spans="2:37" x14ac:dyDescent="0.2">
      <c r="C13" s="18" t="s">
        <v>8</v>
      </c>
      <c r="D13" s="18"/>
      <c r="E13" s="18"/>
      <c r="H13" s="2" t="s">
        <v>9</v>
      </c>
      <c r="J13" s="1" t="s">
        <v>10</v>
      </c>
      <c r="L13" s="19" t="s">
        <v>9</v>
      </c>
      <c r="M13" s="19"/>
      <c r="N13" s="19"/>
      <c r="O13" s="19"/>
      <c r="P13" s="19"/>
    </row>
    <row r="14" spans="2:37" ht="6.75" customHeight="1" x14ac:dyDescent="0.2"/>
    <row r="15" spans="2:37" x14ac:dyDescent="0.2"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37" ht="6.75" customHeight="1" x14ac:dyDescent="0.2"/>
    <row r="17" spans="2:37" ht="14.25" customHeight="1" x14ac:dyDescent="0.2">
      <c r="B17" s="18" t="s">
        <v>12</v>
      </c>
      <c r="C17" s="18"/>
      <c r="D17" s="18"/>
      <c r="G17" s="18" t="s">
        <v>13</v>
      </c>
      <c r="H17" s="18"/>
      <c r="I17" s="18"/>
      <c r="J17" s="18"/>
      <c r="K17" s="18"/>
      <c r="L17" s="18"/>
      <c r="M17" s="18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2</v>
      </c>
      <c r="V22" s="14"/>
      <c r="W22" s="14"/>
      <c r="X22" s="14"/>
      <c r="Y22" s="14"/>
      <c r="Z22" s="14"/>
      <c r="AB22" s="15">
        <v>1503.88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2</v>
      </c>
      <c r="V23" s="14"/>
      <c r="W23" s="14"/>
      <c r="X23" s="14"/>
      <c r="Y23" s="14"/>
      <c r="Z23" s="14"/>
      <c r="AB23" s="15">
        <v>1321.25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4</v>
      </c>
      <c r="V24" s="14"/>
      <c r="W24" s="14"/>
      <c r="X24" s="14"/>
      <c r="Y24" s="14"/>
      <c r="Z24" s="14"/>
      <c r="AB24" s="15">
        <v>1206.5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3" t="s">
        <v>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3</v>
      </c>
      <c r="V25" s="14"/>
      <c r="W25" s="14"/>
      <c r="X25" s="14"/>
      <c r="Y25" s="14"/>
      <c r="Z25" s="14"/>
      <c r="AB25" s="15">
        <v>1032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3" t="s">
        <v>26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1</v>
      </c>
      <c r="V26" s="14"/>
      <c r="W26" s="14"/>
      <c r="X26" s="14"/>
      <c r="Y26" s="14"/>
      <c r="Z26" s="14"/>
      <c r="AB26" s="15">
        <v>898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3" t="s">
        <v>28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1</v>
      </c>
      <c r="V27" s="14"/>
      <c r="W27" s="14"/>
      <c r="X27" s="14"/>
      <c r="Y27" s="14"/>
      <c r="Z27" s="14"/>
      <c r="AB27" s="15">
        <v>895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29</v>
      </c>
      <c r="C28" s="12"/>
      <c r="D28" s="12"/>
      <c r="E28" s="12"/>
      <c r="G28" s="13" t="s">
        <v>30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3</v>
      </c>
      <c r="V28" s="14"/>
      <c r="W28" s="14"/>
      <c r="X28" s="14"/>
      <c r="Y28" s="14"/>
      <c r="Z28" s="14"/>
      <c r="AB28" s="15">
        <v>672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31</v>
      </c>
      <c r="C29" s="12"/>
      <c r="D29" s="12"/>
      <c r="E29" s="12"/>
      <c r="G29" s="13" t="s">
        <v>32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2</v>
      </c>
      <c r="V29" s="14"/>
      <c r="W29" s="14"/>
      <c r="X29" s="14"/>
      <c r="Y29" s="14"/>
      <c r="Z29" s="14"/>
      <c r="AB29" s="15">
        <v>598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33</v>
      </c>
      <c r="C30" s="12"/>
      <c r="D30" s="12"/>
      <c r="E30" s="12"/>
      <c r="G30" s="13" t="s">
        <v>34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2</v>
      </c>
      <c r="V30" s="14"/>
      <c r="W30" s="14"/>
      <c r="X30" s="14"/>
      <c r="Y30" s="14"/>
      <c r="Z30" s="14"/>
      <c r="AB30" s="15">
        <v>594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35</v>
      </c>
      <c r="C31" s="12"/>
      <c r="D31" s="12"/>
      <c r="E31" s="12"/>
      <c r="G31" s="13" t="s">
        <v>36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3</v>
      </c>
      <c r="V31" s="14"/>
      <c r="W31" s="14"/>
      <c r="X31" s="14"/>
      <c r="Y31" s="14"/>
      <c r="Z31" s="14"/>
      <c r="AB31" s="15">
        <v>576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37</v>
      </c>
      <c r="C32" s="12"/>
      <c r="D32" s="12"/>
      <c r="E32" s="12"/>
      <c r="G32" s="13" t="s">
        <v>38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2</v>
      </c>
      <c r="V32" s="14"/>
      <c r="W32" s="14"/>
      <c r="X32" s="14"/>
      <c r="Y32" s="14"/>
      <c r="Z32" s="14"/>
      <c r="AB32" s="15">
        <v>561.79999999999995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39</v>
      </c>
      <c r="C33" s="12"/>
      <c r="D33" s="12"/>
      <c r="E33" s="12"/>
      <c r="G33" s="13" t="s">
        <v>40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1</v>
      </c>
      <c r="V33" s="14"/>
      <c r="W33" s="14"/>
      <c r="X33" s="14"/>
      <c r="Y33" s="14"/>
      <c r="Z33" s="14"/>
      <c r="AB33" s="15">
        <v>561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41</v>
      </c>
      <c r="C34" s="12"/>
      <c r="D34" s="12"/>
      <c r="E34" s="12"/>
      <c r="G34" s="13" t="s">
        <v>42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2</v>
      </c>
      <c r="V34" s="14"/>
      <c r="W34" s="14"/>
      <c r="X34" s="14"/>
      <c r="Y34" s="14"/>
      <c r="Z34" s="14"/>
      <c r="AB34" s="15">
        <v>547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43</v>
      </c>
      <c r="C35" s="12"/>
      <c r="D35" s="12"/>
      <c r="E35" s="12"/>
      <c r="G35" s="13" t="s">
        <v>44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1</v>
      </c>
      <c r="V35" s="14"/>
      <c r="W35" s="14"/>
      <c r="X35" s="14"/>
      <c r="Y35" s="14"/>
      <c r="Z35" s="14"/>
      <c r="AB35" s="15">
        <v>503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45</v>
      </c>
      <c r="C36" s="12"/>
      <c r="D36" s="12"/>
      <c r="E36" s="12"/>
      <c r="G36" s="13" t="s">
        <v>46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1</v>
      </c>
      <c r="V36" s="14"/>
      <c r="W36" s="14"/>
      <c r="X36" s="14"/>
      <c r="Y36" s="14"/>
      <c r="Z36" s="14"/>
      <c r="AB36" s="15">
        <v>495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47</v>
      </c>
      <c r="C37" s="12"/>
      <c r="D37" s="12"/>
      <c r="E37" s="12"/>
      <c r="G37" s="13" t="s">
        <v>48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1</v>
      </c>
      <c r="V37" s="14"/>
      <c r="W37" s="14"/>
      <c r="X37" s="14"/>
      <c r="Y37" s="14"/>
      <c r="Z37" s="14"/>
      <c r="AB37" s="15">
        <v>464.01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49</v>
      </c>
      <c r="C38" s="12"/>
      <c r="D38" s="12"/>
      <c r="E38" s="12"/>
      <c r="G38" s="13" t="s">
        <v>50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1</v>
      </c>
      <c r="V38" s="14"/>
      <c r="W38" s="14"/>
      <c r="X38" s="14"/>
      <c r="Y38" s="14"/>
      <c r="Z38" s="14"/>
      <c r="AB38" s="15">
        <v>464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51</v>
      </c>
      <c r="C39" s="12"/>
      <c r="D39" s="12"/>
      <c r="E39" s="12"/>
      <c r="G39" s="13" t="s">
        <v>52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3</v>
      </c>
      <c r="V39" s="14"/>
      <c r="W39" s="14"/>
      <c r="X39" s="14"/>
      <c r="Y39" s="14"/>
      <c r="Z39" s="14"/>
      <c r="AB39" s="15">
        <v>418.8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53</v>
      </c>
      <c r="C40" s="12"/>
      <c r="D40" s="12"/>
      <c r="E40" s="12"/>
      <c r="G40" s="13" t="s">
        <v>54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3</v>
      </c>
      <c r="V40" s="14"/>
      <c r="W40" s="14"/>
      <c r="X40" s="14"/>
      <c r="Y40" s="14"/>
      <c r="Z40" s="14"/>
      <c r="AB40" s="15">
        <v>413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55</v>
      </c>
      <c r="C41" s="12"/>
      <c r="D41" s="12"/>
      <c r="E41" s="12"/>
      <c r="G41" s="13" t="s">
        <v>56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1</v>
      </c>
      <c r="V41" s="14"/>
      <c r="W41" s="14"/>
      <c r="X41" s="14"/>
      <c r="Y41" s="14"/>
      <c r="Z41" s="14"/>
      <c r="AB41" s="15">
        <v>407.01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57</v>
      </c>
      <c r="C42" s="12"/>
      <c r="D42" s="12"/>
      <c r="E42" s="12"/>
      <c r="G42" s="13" t="s">
        <v>58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1</v>
      </c>
      <c r="V42" s="14"/>
      <c r="W42" s="14"/>
      <c r="X42" s="14"/>
      <c r="Y42" s="14"/>
      <c r="Z42" s="14"/>
      <c r="AB42" s="15">
        <v>384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59</v>
      </c>
      <c r="C43" s="12"/>
      <c r="D43" s="12"/>
      <c r="E43" s="12"/>
      <c r="G43" s="13" t="s">
        <v>60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2</v>
      </c>
      <c r="V43" s="14"/>
      <c r="W43" s="14"/>
      <c r="X43" s="14"/>
      <c r="Y43" s="14"/>
      <c r="Z43" s="14"/>
      <c r="AB43" s="15">
        <v>368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61</v>
      </c>
      <c r="C44" s="12"/>
      <c r="D44" s="12"/>
      <c r="E44" s="12"/>
      <c r="G44" s="13" t="s">
        <v>62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1</v>
      </c>
      <c r="V44" s="14"/>
      <c r="W44" s="14"/>
      <c r="X44" s="14"/>
      <c r="Y44" s="14"/>
      <c r="Z44" s="14"/>
      <c r="AB44" s="15">
        <v>364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63</v>
      </c>
      <c r="C45" s="12"/>
      <c r="D45" s="12"/>
      <c r="E45" s="12"/>
      <c r="G45" s="13" t="s">
        <v>64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3</v>
      </c>
      <c r="V45" s="14"/>
      <c r="W45" s="14"/>
      <c r="X45" s="14"/>
      <c r="Y45" s="14"/>
      <c r="Z45" s="14"/>
      <c r="AB45" s="15">
        <v>319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65</v>
      </c>
      <c r="C46" s="12"/>
      <c r="D46" s="12"/>
      <c r="E46" s="12"/>
      <c r="G46" s="13" t="s">
        <v>66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3</v>
      </c>
      <c r="V46" s="14"/>
      <c r="W46" s="14"/>
      <c r="X46" s="14"/>
      <c r="Y46" s="14"/>
      <c r="Z46" s="14"/>
      <c r="AB46" s="15">
        <v>317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67</v>
      </c>
      <c r="C47" s="12"/>
      <c r="D47" s="12"/>
      <c r="E47" s="12"/>
      <c r="G47" s="13" t="s">
        <v>68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1</v>
      </c>
      <c r="V47" s="14"/>
      <c r="W47" s="14"/>
      <c r="X47" s="14"/>
      <c r="Y47" s="14"/>
      <c r="Z47" s="14"/>
      <c r="AB47" s="15">
        <v>281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69</v>
      </c>
      <c r="C48" s="12"/>
      <c r="D48" s="12"/>
      <c r="E48" s="12"/>
      <c r="G48" s="13" t="s">
        <v>70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1</v>
      </c>
      <c r="V48" s="14"/>
      <c r="W48" s="14"/>
      <c r="X48" s="14"/>
      <c r="Y48" s="14"/>
      <c r="Z48" s="14"/>
      <c r="AB48" s="15">
        <v>270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71</v>
      </c>
      <c r="C49" s="12"/>
      <c r="D49" s="12"/>
      <c r="E49" s="12"/>
      <c r="G49" s="13" t="s">
        <v>72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3</v>
      </c>
      <c r="V49" s="14"/>
      <c r="W49" s="14"/>
      <c r="X49" s="14"/>
      <c r="Y49" s="14"/>
      <c r="Z49" s="14"/>
      <c r="AB49" s="15">
        <v>256.95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73</v>
      </c>
      <c r="C50" s="12"/>
      <c r="D50" s="12"/>
      <c r="E50" s="12"/>
      <c r="G50" s="13" t="s">
        <v>74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3</v>
      </c>
      <c r="V50" s="14"/>
      <c r="W50" s="14"/>
      <c r="X50" s="14"/>
      <c r="Y50" s="14"/>
      <c r="Z50" s="14"/>
      <c r="AB50" s="15">
        <v>251.95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75</v>
      </c>
      <c r="C51" s="12"/>
      <c r="D51" s="12"/>
      <c r="E51" s="12"/>
      <c r="G51" s="13" t="s">
        <v>76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2</v>
      </c>
      <c r="V51" s="14"/>
      <c r="W51" s="14"/>
      <c r="X51" s="14"/>
      <c r="Y51" s="14"/>
      <c r="Z51" s="14"/>
      <c r="AB51" s="15">
        <v>241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77</v>
      </c>
      <c r="C52" s="12"/>
      <c r="D52" s="12"/>
      <c r="E52" s="12"/>
      <c r="G52" s="13" t="s">
        <v>78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11</v>
      </c>
      <c r="V52" s="14"/>
      <c r="W52" s="14"/>
      <c r="X52" s="14"/>
      <c r="Y52" s="14"/>
      <c r="Z52" s="14"/>
      <c r="AB52" s="15">
        <v>185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79</v>
      </c>
      <c r="C53" s="12"/>
      <c r="D53" s="12"/>
      <c r="E53" s="12"/>
      <c r="G53" s="13" t="s">
        <v>80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2</v>
      </c>
      <c r="V53" s="14"/>
      <c r="W53" s="14"/>
      <c r="X53" s="14"/>
      <c r="Y53" s="14"/>
      <c r="Z53" s="14"/>
      <c r="AB53" s="15">
        <v>181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81</v>
      </c>
      <c r="C54" s="12"/>
      <c r="D54" s="12"/>
      <c r="E54" s="12"/>
      <c r="G54" s="13" t="s">
        <v>82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2</v>
      </c>
      <c r="V54" s="14"/>
      <c r="W54" s="14"/>
      <c r="X54" s="14"/>
      <c r="Y54" s="14"/>
      <c r="Z54" s="14"/>
      <c r="AB54" s="15">
        <v>179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83</v>
      </c>
      <c r="C55" s="12"/>
      <c r="D55" s="12"/>
      <c r="E55" s="12"/>
      <c r="G55" s="13" t="s">
        <v>84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1</v>
      </c>
      <c r="V55" s="14"/>
      <c r="W55" s="14"/>
      <c r="X55" s="14"/>
      <c r="Y55" s="14"/>
      <c r="Z55" s="14"/>
      <c r="AB55" s="15">
        <v>150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85</v>
      </c>
      <c r="C56" s="12"/>
      <c r="D56" s="12"/>
      <c r="E56" s="12"/>
      <c r="G56" s="13" t="s">
        <v>86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1</v>
      </c>
      <c r="V56" s="14"/>
      <c r="W56" s="14"/>
      <c r="X56" s="14"/>
      <c r="Y56" s="14"/>
      <c r="Z56" s="14"/>
      <c r="AB56" s="15">
        <v>130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87</v>
      </c>
      <c r="C57" s="12"/>
      <c r="D57" s="12"/>
      <c r="E57" s="12"/>
      <c r="G57" s="13" t="s">
        <v>88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1</v>
      </c>
      <c r="V57" s="14"/>
      <c r="W57" s="14"/>
      <c r="X57" s="14"/>
      <c r="Y57" s="14"/>
      <c r="Z57" s="14"/>
      <c r="AB57" s="15">
        <v>129.5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89</v>
      </c>
      <c r="C58" s="12"/>
      <c r="D58" s="12"/>
      <c r="E58" s="12"/>
      <c r="G58" s="13" t="s">
        <v>90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1</v>
      </c>
      <c r="V58" s="14"/>
      <c r="W58" s="14"/>
      <c r="X58" s="14"/>
      <c r="Y58" s="14"/>
      <c r="Z58" s="14"/>
      <c r="AB58" s="15">
        <v>125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91</v>
      </c>
      <c r="C59" s="12"/>
      <c r="D59" s="12"/>
      <c r="E59" s="12"/>
      <c r="G59" s="13" t="s">
        <v>92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125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93</v>
      </c>
      <c r="C60" s="12"/>
      <c r="D60" s="12"/>
      <c r="E60" s="12"/>
      <c r="G60" s="13" t="s">
        <v>94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114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95</v>
      </c>
      <c r="C61" s="12"/>
      <c r="D61" s="12"/>
      <c r="E61" s="12"/>
      <c r="G61" s="13" t="s">
        <v>96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112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97</v>
      </c>
      <c r="C62" s="12"/>
      <c r="D62" s="12"/>
      <c r="E62" s="12"/>
      <c r="G62" s="13" t="s">
        <v>98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1</v>
      </c>
      <c r="V62" s="14"/>
      <c r="W62" s="14"/>
      <c r="X62" s="14"/>
      <c r="Y62" s="14"/>
      <c r="Z62" s="14"/>
      <c r="AB62" s="15">
        <v>110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99</v>
      </c>
      <c r="C63" s="12"/>
      <c r="D63" s="12"/>
      <c r="E63" s="12"/>
      <c r="G63" s="13" t="s">
        <v>100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1</v>
      </c>
      <c r="V63" s="14"/>
      <c r="W63" s="14"/>
      <c r="X63" s="14"/>
      <c r="Y63" s="14"/>
      <c r="Z63" s="14"/>
      <c r="AB63" s="15">
        <v>110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101</v>
      </c>
      <c r="C64" s="12"/>
      <c r="D64" s="12"/>
      <c r="E64" s="12"/>
      <c r="G64" s="13" t="s">
        <v>102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1</v>
      </c>
      <c r="V64" s="14"/>
      <c r="W64" s="14"/>
      <c r="X64" s="14"/>
      <c r="Y64" s="14"/>
      <c r="Z64" s="14"/>
      <c r="AB64" s="15">
        <v>107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8" ht="13.5" customHeight="1" x14ac:dyDescent="0.2">
      <c r="B65" s="12" t="s">
        <v>103</v>
      </c>
      <c r="C65" s="12"/>
      <c r="D65" s="12"/>
      <c r="E65" s="12"/>
      <c r="G65" s="13" t="s">
        <v>104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1</v>
      </c>
      <c r="V65" s="14"/>
      <c r="W65" s="14"/>
      <c r="X65" s="14"/>
      <c r="Y65" s="14"/>
      <c r="Z65" s="14"/>
      <c r="AB65" s="15">
        <v>105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8" ht="13.5" customHeight="1" x14ac:dyDescent="0.2">
      <c r="B66" s="12" t="s">
        <v>105</v>
      </c>
      <c r="C66" s="12"/>
      <c r="D66" s="12"/>
      <c r="E66" s="12"/>
      <c r="G66" s="13" t="s">
        <v>106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89.9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8" ht="13.5" customHeight="1" x14ac:dyDescent="0.2">
      <c r="B67" s="12" t="s">
        <v>107</v>
      </c>
      <c r="C67" s="12"/>
      <c r="D67" s="12"/>
      <c r="E67" s="12"/>
      <c r="G67" s="13" t="s">
        <v>108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83.95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8" ht="13.5" customHeight="1" x14ac:dyDescent="0.2">
      <c r="B68" s="12" t="s">
        <v>109</v>
      </c>
      <c r="C68" s="12"/>
      <c r="D68" s="12"/>
      <c r="E68" s="12"/>
      <c r="G68" s="13" t="s">
        <v>110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82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8" ht="13.5" customHeight="1" x14ac:dyDescent="0.2">
      <c r="B69" s="12" t="s">
        <v>111</v>
      </c>
      <c r="C69" s="12"/>
      <c r="D69" s="12"/>
      <c r="E69" s="12"/>
      <c r="G69" s="13" t="s">
        <v>112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1</v>
      </c>
      <c r="V69" s="14"/>
      <c r="W69" s="14"/>
      <c r="X69" s="14"/>
      <c r="Y69" s="14"/>
      <c r="Z69" s="14"/>
      <c r="AB69" s="15">
        <v>80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8" ht="13.5" customHeight="1" x14ac:dyDescent="0.2">
      <c r="B70" s="12" t="s">
        <v>113</v>
      </c>
      <c r="C70" s="12"/>
      <c r="D70" s="12"/>
      <c r="E70" s="12"/>
      <c r="G70" s="13" t="s">
        <v>114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56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8" ht="13.5" customHeight="1" x14ac:dyDescent="0.2">
      <c r="B71" s="12" t="s">
        <v>115</v>
      </c>
      <c r="C71" s="12"/>
      <c r="D71" s="12"/>
      <c r="E71" s="12"/>
      <c r="G71" s="13" t="s">
        <v>116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1</v>
      </c>
      <c r="V71" s="14"/>
      <c r="W71" s="14"/>
      <c r="X71" s="14"/>
      <c r="Y71" s="14"/>
      <c r="Z71" s="14"/>
      <c r="AB71" s="15">
        <v>50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8" ht="13.5" customHeight="1" x14ac:dyDescent="0.2">
      <c r="B72" s="12" t="s">
        <v>117</v>
      </c>
      <c r="C72" s="12"/>
      <c r="D72" s="12"/>
      <c r="E72" s="12"/>
      <c r="G72" s="13" t="s">
        <v>118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1</v>
      </c>
      <c r="V72" s="14"/>
      <c r="W72" s="14"/>
      <c r="X72" s="14"/>
      <c r="Y72" s="14"/>
      <c r="Z72" s="14"/>
      <c r="AB72" s="15">
        <v>44.18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8" x14ac:dyDescent="0.2">
      <c r="B73" s="6" t="s">
        <v>119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U73" s="7">
        <v>92</v>
      </c>
      <c r="V73" s="7"/>
      <c r="W73" s="7"/>
      <c r="X73" s="7"/>
      <c r="Y73" s="7"/>
      <c r="Z73" s="7"/>
      <c r="AB73" s="8">
        <v>19532.68</v>
      </c>
      <c r="AC73" s="8"/>
      <c r="AD73" s="8"/>
      <c r="AE73" s="8"/>
      <c r="AF73" s="8"/>
      <c r="AG73" s="8"/>
      <c r="AH73" s="8"/>
      <c r="AI73" s="8"/>
      <c r="AJ73" s="8"/>
      <c r="AK73" s="8"/>
    </row>
    <row r="74" spans="2:38" ht="14.2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38" ht="11.25" customHeight="1" x14ac:dyDescent="0.2"/>
    <row r="76" spans="2:38" ht="6" customHeight="1" x14ac:dyDescent="0.2"/>
    <row r="77" spans="2:38" x14ac:dyDescent="0.2">
      <c r="C77" s="9" t="s">
        <v>120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2:38" ht="6.75" customHeight="1" x14ac:dyDescent="0.2"/>
    <row r="79" spans="2:38" ht="409.6" customHeight="1" x14ac:dyDescent="0.2"/>
    <row r="80" spans="2:38" ht="6.75" customHeight="1" x14ac:dyDescent="0.2">
      <c r="C80" s="4" t="s">
        <v>121</v>
      </c>
      <c r="E80" s="10">
        <v>45414</v>
      </c>
      <c r="F80" s="10"/>
      <c r="G80" s="10"/>
      <c r="H80" s="10"/>
    </row>
    <row r="81" spans="3:36" ht="6.75" customHeight="1" x14ac:dyDescent="0.2">
      <c r="C81" s="4"/>
      <c r="E81" s="10"/>
      <c r="F81" s="10"/>
      <c r="G81" s="10"/>
      <c r="H81" s="10"/>
      <c r="M81" s="11" t="s">
        <v>122</v>
      </c>
      <c r="N81" s="11"/>
      <c r="O81" s="11"/>
      <c r="P81" s="11"/>
      <c r="Q81" s="11"/>
      <c r="R81" s="11"/>
      <c r="S81" s="11"/>
      <c r="T81" s="11"/>
      <c r="U81" s="11"/>
      <c r="X81" s="4" t="s">
        <v>1</v>
      </c>
      <c r="Y81" s="4"/>
      <c r="Z81" s="4"/>
      <c r="AA81" s="4"/>
      <c r="AB81" s="4"/>
      <c r="AC81" s="3">
        <v>2</v>
      </c>
      <c r="AD81" s="3"/>
      <c r="AF81" s="11" t="s">
        <v>2</v>
      </c>
      <c r="AG81" s="11"/>
      <c r="AI81" s="3">
        <v>2</v>
      </c>
      <c r="AJ81" s="3"/>
    </row>
    <row r="82" spans="3:36" ht="6.75" customHeight="1" x14ac:dyDescent="0.2">
      <c r="C82" s="4" t="s">
        <v>123</v>
      </c>
      <c r="E82" s="5">
        <v>0.47783564814814816</v>
      </c>
      <c r="F82" s="5"/>
      <c r="G82" s="5"/>
      <c r="H82" s="5"/>
      <c r="M82" s="11"/>
      <c r="N82" s="11"/>
      <c r="O82" s="11"/>
      <c r="P82" s="11"/>
      <c r="Q82" s="11"/>
      <c r="R82" s="11"/>
      <c r="S82" s="11"/>
      <c r="T82" s="11"/>
      <c r="U82" s="11"/>
      <c r="X82" s="4"/>
      <c r="Y82" s="4"/>
      <c r="Z82" s="4"/>
      <c r="AA82" s="4"/>
      <c r="AB82" s="4"/>
      <c r="AC82" s="3"/>
      <c r="AD82" s="3"/>
      <c r="AF82" s="11"/>
      <c r="AG82" s="11"/>
      <c r="AI82" s="3"/>
      <c r="AJ82" s="3"/>
    </row>
    <row r="83" spans="3:36" ht="7.5" customHeight="1" x14ac:dyDescent="0.2">
      <c r="C83" s="4"/>
      <c r="E83" s="5"/>
      <c r="F83" s="5"/>
      <c r="G83" s="5"/>
      <c r="H83" s="5"/>
    </row>
  </sheetData>
  <mergeCells count="237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2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5:E55"/>
    <mergeCell ref="G55:Q55"/>
    <mergeCell ref="U55:Z55"/>
    <mergeCell ref="AB55:AK55"/>
    <mergeCell ref="B56:E56"/>
    <mergeCell ref="G56:Q56"/>
    <mergeCell ref="U56:Z56"/>
    <mergeCell ref="AB56:AK56"/>
    <mergeCell ref="B53:E53"/>
    <mergeCell ref="G53:Q53"/>
    <mergeCell ref="U53:Z53"/>
    <mergeCell ref="AB53:AK53"/>
    <mergeCell ref="B54:E54"/>
    <mergeCell ref="G54:Q54"/>
    <mergeCell ref="U54:Z54"/>
    <mergeCell ref="AB54:AK54"/>
    <mergeCell ref="B59:E59"/>
    <mergeCell ref="G59:Q59"/>
    <mergeCell ref="U59:Z59"/>
    <mergeCell ref="AB59:AK59"/>
    <mergeCell ref="B60:E60"/>
    <mergeCell ref="G60:Q60"/>
    <mergeCell ref="U60:Z60"/>
    <mergeCell ref="AB60:AK60"/>
    <mergeCell ref="B57:E57"/>
    <mergeCell ref="G57:Q57"/>
    <mergeCell ref="U57:Z57"/>
    <mergeCell ref="AB57:AK57"/>
    <mergeCell ref="B58:E58"/>
    <mergeCell ref="G58:Q58"/>
    <mergeCell ref="U58:Z58"/>
    <mergeCell ref="AB58:AK58"/>
    <mergeCell ref="B63:E63"/>
    <mergeCell ref="G63:Q63"/>
    <mergeCell ref="U63:Z63"/>
    <mergeCell ref="AB63:AK63"/>
    <mergeCell ref="B64:E64"/>
    <mergeCell ref="G64:Q64"/>
    <mergeCell ref="U64:Z64"/>
    <mergeCell ref="AB64:AK64"/>
    <mergeCell ref="B61:E61"/>
    <mergeCell ref="G61:Q61"/>
    <mergeCell ref="U61:Z61"/>
    <mergeCell ref="AB61:AK61"/>
    <mergeCell ref="B62:E62"/>
    <mergeCell ref="G62:Q62"/>
    <mergeCell ref="U62:Z62"/>
    <mergeCell ref="AB62:AK62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B71:E71"/>
    <mergeCell ref="G71:Q71"/>
    <mergeCell ref="U71:Z71"/>
    <mergeCell ref="AB71:AK71"/>
    <mergeCell ref="B72:E72"/>
    <mergeCell ref="G72:Q72"/>
    <mergeCell ref="U72:Z72"/>
    <mergeCell ref="AB72:AK72"/>
    <mergeCell ref="B69:E69"/>
    <mergeCell ref="G69:Q69"/>
    <mergeCell ref="U69:Z69"/>
    <mergeCell ref="AB69:AK69"/>
    <mergeCell ref="B70:E70"/>
    <mergeCell ref="G70:Q70"/>
    <mergeCell ref="U70:Z70"/>
    <mergeCell ref="AB70:AK70"/>
    <mergeCell ref="AI81:AJ82"/>
    <mergeCell ref="C82:C83"/>
    <mergeCell ref="E82:H83"/>
    <mergeCell ref="B73:S74"/>
    <mergeCell ref="U73:Z73"/>
    <mergeCell ref="AB73:AK73"/>
    <mergeCell ref="C77:AL77"/>
    <mergeCell ref="C80:C81"/>
    <mergeCell ref="E80:H81"/>
    <mergeCell ref="M81:U82"/>
    <mergeCell ref="X81:AB82"/>
    <mergeCell ref="AC81:AD82"/>
    <mergeCell ref="AF81:AG82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2024-05-02T17:29:20Z</dcterms:created>
  <dcterms:modified xsi:type="dcterms:W3CDTF">2024-05-14T17:43:06Z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01734361CD07C3C85B968AA4B2781C480C5E84517533FB2EE1174F74E95997FC9503DC872D15E7FE07B95AE100ED7F409B95D0AE98E828F6ACF9D18744D91473F0CD25FA3D8118B14D4A9F97BC31F5C5B0892A8D7C6E015F45B0EC1EABDF03300D5AD90142098016C3E198C0C9E5AF6B7EF22D4091F4F27FD5330675F9916FE</vt:lpwstr>
  </property>
  <property fmtid="{D5CDD505-2E9C-101B-9397-08002B2CF9AE}" pid="3" name="Business Objects Context Information1">
    <vt:lpwstr>F95E2E40EBF55F5E3F74F51BFEEA4DCB6191E5282FA52688922BFD2C570B5D23EC69877350005C9993CDAA202C185BC4944E9433A14A31CA44E93C3CB76290C22F08862345014DF2CAA86CCA7EE6CB5E3DF352800A2D4FBBDB5E6ABD6AB5EAB5FF4D75DA8836580E166615D6A694223CD758DA50B7DA4F6D18AC6D53BEB2A04</vt:lpwstr>
  </property>
  <property fmtid="{D5CDD505-2E9C-101B-9397-08002B2CF9AE}" pid="4" name="Business Objects Context Information2">
    <vt:lpwstr>AFAA46E55C399A1C93E58F62AC03FB4714A82C86D406F861ACE73BEB8F783ACA4224C3B1FEBD1FFFFF573C390765D7AAEFE05A50BDAF52B4592F5569418F710B8AD6BA9B5CB7E252B08D16DC25F304D6A564CF8255449542EF8902D307952A4C81452130E4D7810B7FBB80BA30BBFDE53A9654E02C207A3EABA2CFD5AC4E269</vt:lpwstr>
  </property>
  <property fmtid="{D5CDD505-2E9C-101B-9397-08002B2CF9AE}" pid="5" name="Business Objects Context Information3">
    <vt:lpwstr>8F1A865ED9DF950634FAA2C8DF5A785EE8F3765128DBC952115F0F10D83E06377F5DCF4643DBAF6396B8BD4FBBB246EF18ED655E40588071E8F3B75A5FD1E9FBE3E559D901CBBE05E650CC774BE35B0CD5D71768E776BB9465786D5FBE9431292705B4597F2140FC59276F5434F6539A6C53B4485000554FA2A92B4939C9D5D</vt:lpwstr>
  </property>
  <property fmtid="{D5CDD505-2E9C-101B-9397-08002B2CF9AE}" pid="6" name="Business Objects Context Information4">
    <vt:lpwstr>6B37AD5E1747162D48305385AFBE8AEC461DC77CB809F994AB5A9A5281C8021A8A75226921CD84D9AEC827485D145577010BF4E89C6833A6E828C28745132D1FF1870DA2EC011ABF11887B585B619AC668AEA809FEB2EF286D503D0D80B8D80E44D853E1519C0B936ACF4084E850AC16528DAB5B3E119FD185B66A44E958D0C</vt:lpwstr>
  </property>
  <property fmtid="{D5CDD505-2E9C-101B-9397-08002B2CF9AE}" pid="7" name="Business Objects Context Information5">
    <vt:lpwstr>7D0CC037A733C9DACF8E28FAF05F77CD741264DBCAFF05FFD9746D829E8DA5B21931837FCDF6E1354AF94D0E3A0F8446A899B06AADCEBF5C0CD1DEB4FA5A0595BFE49F1E39FE461BCEA68939E2DC1C29CBE17ABDEAAF9FD766966DC7669DD8FAC902646EE074F96BFB629D6CE04C2BC9F25FB2571CBABA049928C8E127BE74F</vt:lpwstr>
  </property>
  <property fmtid="{D5CDD505-2E9C-101B-9397-08002B2CF9AE}" pid="8" name="Business Objects Context Information6">
    <vt:lpwstr>EC155F4342437EC40B251234B23F4C80CBA11EA68B9F34386A57D7D79A5BAE561FAC047F71E10603D24517C700E49BE02128C4E3495477264E5B3DD2ABB9984EADBC81B437AC1195A8589DB60D386A6C6EFA3957748DFA91983C153274A8DDCA16FBEE28F50F768849F29DC9BD6257D9443F105A214B01C2783B934716377C8</vt:lpwstr>
  </property>
  <property fmtid="{D5CDD505-2E9C-101B-9397-08002B2CF9AE}" pid="9" name="Business Objects Context Information7">
    <vt:lpwstr>D32BDC92F</vt:lpwstr>
  </property>
</Properties>
</file>