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BE9C9689-5D62-49EC-AD45-83D6DE2627FE}" xr6:coauthVersionLast="47" xr6:coauthVersionMax="47" xr10:uidLastSave="{00000000-0000-0000-0000-000000000000}"/>
  <bookViews>
    <workbookView xWindow="20370" yWindow="-120" windowWidth="29040" windowHeight="15840" tabRatio="500" activeTab="1" xr2:uid="{06B47F80-1CEB-4C36-8779-4EAE68713B72}"/>
  </bookViews>
  <sheets>
    <sheet name="02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<sst xmlns="http://schemas.openxmlformats.org/spreadsheetml/2006/main" count="224" uniqueCount="198">
  <si>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</si>
  <si>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</si>
  <si>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</si>
  <si>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</si>
  <si>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</si>
  <si>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</si>
  <si>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</si>
  <si>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</si>
  <si>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</si>
  <si>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febrero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</si>
  <si>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</si>
  <si>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</si>
  <si>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</si>
  <si>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</si>
  <si>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</si>
  <si>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</si>
  <si>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</si>
  <si>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3306518</t>
  </si>
  <si>
    <t>EMPRESA MUNICIPAL DE AGUA DE LA CIUDAD DE GUATEMALA</t>
  </si>
  <si>
    <t>7808127</t>
  </si>
  <si>
    <t>LOPEZ DE LEON BAYRON BILLY</t>
  </si>
  <si>
    <t>25394347</t>
  </si>
  <si>
    <t>SAC ESTACUY CARLOS ENRIQUE</t>
  </si>
  <si>
    <t>24787876</t>
  </si>
  <si>
    <t>MORENO TIJERINO ANA LUCRECIA</t>
  </si>
  <si>
    <t>1539167</t>
  </si>
  <si>
    <t>CELASA INGENIERIA Y EQUIPOS SOCIEDAD ANONIMA</t>
  </si>
  <si>
    <t>15800903</t>
  </si>
  <si>
    <t>SANCHEZ RAVANALES MANUEL ROBERTO</t>
  </si>
  <si>
    <t>637672K</t>
  </si>
  <si>
    <t>CONTRALORIA GENERAL DE CUENTAS</t>
  </si>
  <si>
    <t>14206099</t>
  </si>
  <si>
    <t>CORRALES VALENZUELA CARMEN MARIA</t>
  </si>
  <si>
    <t>13994107</t>
  </si>
  <si>
    <t>ERAZO BAUTISTA EDITH ALICIA</t>
  </si>
  <si>
    <t>90013867</t>
  </si>
  <si>
    <t>CARRERA GIRÓN MARÍA DE FÁTIMA</t>
  </si>
  <si>
    <t>52136132</t>
  </si>
  <si>
    <t>POSADAS ALMENGOR TEDDY EDWARD</t>
  </si>
  <si>
    <t>14833727</t>
  </si>
  <si>
    <t>VASQUEZ OSORIO MELVIN RODOLFO</t>
  </si>
  <si>
    <t>9302735</t>
  </si>
  <si>
    <t>PEREZ CARRANZA ANA MARIA</t>
  </si>
  <si>
    <t>66569168</t>
  </si>
  <si>
    <t>ORELLANA PINEDA DEYANIRA ANA MARIA</t>
  </si>
  <si>
    <t>17517583</t>
  </si>
  <si>
    <t>UNIVERSIDAD DEL VALLE DE GUATEMALA</t>
  </si>
  <si>
    <t>43971563</t>
  </si>
  <si>
    <t>PINEDA CARIAS MIRIAM AZUCENA</t>
  </si>
  <si>
    <t>7217137</t>
  </si>
  <si>
    <t>DIONICIO GODINEZ HECTOR AUGUSTO</t>
  </si>
  <si>
    <t>73770280</t>
  </si>
  <si>
    <t>RAMIREZ VASQUEZ LUIS ALFREDO</t>
  </si>
  <si>
    <t>64448789</t>
  </si>
  <si>
    <t>ARCHILA VALLE ILEANA ANDREA</t>
  </si>
  <si>
    <t>5492343</t>
  </si>
  <si>
    <t>GRUPO SOLID (GUATEMALA)   SOCIEDAD ANONIMA</t>
  </si>
  <si>
    <t>24781142</t>
  </si>
  <si>
    <t>PONCE FUENTES NINETTE ALEJANDRA</t>
  </si>
  <si>
    <t>22828982</t>
  </si>
  <si>
    <t>ALVARADO  EMMA JUANA</t>
  </si>
  <si>
    <t>35540559</t>
  </si>
  <si>
    <t>ROSALES ORELLANA ALMA JULIETA</t>
  </si>
  <si>
    <t>1613950K</t>
  </si>
  <si>
    <t>TORTOLA DIEGUEZ PABLO RAUL</t>
  </si>
  <si>
    <t>90684990</t>
  </si>
  <si>
    <t>LOPEZ MONZON LUISA FERNANDA</t>
  </si>
  <si>
    <t>18553931</t>
  </si>
  <si>
    <t>SANCHEZ TEJEDA JUAN JOSE</t>
  </si>
  <si>
    <t>46223118</t>
  </si>
  <si>
    <t>SILVA SANDOVAL DE CASTRO MABELIN LISSETH</t>
  </si>
  <si>
    <t>80131557</t>
  </si>
  <si>
    <t>ESPAÑA MONTES DE OCA GUILLERMO</t>
  </si>
  <si>
    <t>61224006</t>
  </si>
  <si>
    <t>JUAREZ BATZ NANCY PAOLA</t>
  </si>
  <si>
    <t>88163369</t>
  </si>
  <si>
    <t>HERNÁNDEZ SANTOS BRYAN GUILLERMO</t>
  </si>
  <si>
    <t>57525056</t>
  </si>
  <si>
    <t>VASQUEZ CABRERA ANA CARMELA</t>
  </si>
  <si>
    <t>73187399</t>
  </si>
  <si>
    <t>PONTAZA SOLER AMANDITA</t>
  </si>
  <si>
    <t>73999504</t>
  </si>
  <si>
    <t>DOLLARCITY GUATEMALA, SOCIEDAD ANONIMA</t>
  </si>
  <si>
    <t>6848079</t>
  </si>
  <si>
    <t>DE LA CRUZ FLORIAN DONALD ANIBAL</t>
  </si>
  <si>
    <t>87054256</t>
  </si>
  <si>
    <t>GARCÍA ZAPETA LAURA MARINA</t>
  </si>
  <si>
    <t>18248608</t>
  </si>
  <si>
    <t>BATRES AGUILAR DE RODRIGUEZ SILVIA ANTONIETA</t>
  </si>
  <si>
    <t>80043224</t>
  </si>
  <si>
    <t>COMERCIALIZADORA ROMERCK, SOCIEDAD ANONIMA</t>
  </si>
  <si>
    <t>37981161</t>
  </si>
  <si>
    <t>YUPE AQUIL DE JEREZ MIRNA JEANETH</t>
  </si>
  <si>
    <t>92604382</t>
  </si>
  <si>
    <t>INTERIANO GODOY EMILIO</t>
  </si>
  <si>
    <t>5382076</t>
  </si>
  <si>
    <t>INTELAF  SOCIEDAD ANONIMA</t>
  </si>
  <si>
    <t>7228236</t>
  </si>
  <si>
    <t>PINEDA GARCIA MIRNA EMPERATRIZ</t>
  </si>
  <si>
    <t>61493732</t>
  </si>
  <si>
    <t>LOPEZ MONZON GRECIA AZUCENA</t>
  </si>
  <si>
    <t>16675576</t>
  </si>
  <si>
    <t>GARCIA CANTE MARGARITA DE JESUS</t>
  </si>
  <si>
    <t>8117535</t>
  </si>
  <si>
    <t>MORALES CHAVEZ LUIS LENIN</t>
  </si>
  <si>
    <t>9469664</t>
  </si>
  <si>
    <t>RIVAS DOMINGUEZ CELIA VANESSA</t>
  </si>
  <si>
    <t>55310877</t>
  </si>
  <si>
    <t>YOC PIRIR DANIEL ANSELMO</t>
  </si>
  <si>
    <t>8103836</t>
  </si>
  <si>
    <t>ARRENDADORA 7 Y 10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</si>
  <si>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</si>
  <si>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</si>
  <si>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</si>
  <si>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</si>
  <si>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</si>
  <si>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</si>
  <si>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</si>
  <si>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</si>
  <si>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</si>
  <si>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</si>
  <si>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</si>
  <si>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FEBRERO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</si>
  <si>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</si>
  <si>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</si>
  <si>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</si>
  <si>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</si>
  <si>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</si>
  <si>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</si>
  <si>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6E859B5A - 1402031562	</t>
  </si>
  <si>
    <t>MULTISELLOS VILE, SOCIEDAD ANONIMA</t>
  </si>
  <si>
    <t xml:space="preserve">F4CF96ED - 157368490	</t>
  </si>
  <si>
    <t>DISTRIBUIDORA LA REPUBLICA SOCIEDAD ANONIMA</t>
  </si>
  <si>
    <t xml:space="preserve">97D2F5C0 - 1766739331	</t>
  </si>
  <si>
    <t>MAYORISTA DE TECNOLOGIA, SOCIEDAD ANONIMA</t>
  </si>
  <si>
    <t xml:space="preserve">617E5B6C - 3292088619	</t>
  </si>
  <si>
    <t xml:space="preserve">67665451 - 3575859967	</t>
  </si>
  <si>
    <t xml:space="preserve">	PÉREZ, LUX, JUSTO, RUFINO</t>
  </si>
  <si>
    <t xml:space="preserve">5CE74670 - 1732986173	</t>
  </si>
  <si>
    <t>OROZCO ,BARRIOS, FUENTES, YESENIA, LISBETH</t>
  </si>
  <si>
    <t xml:space="preserve">70C95ED7 - 1421757734	</t>
  </si>
  <si>
    <t xml:space="preserve">	DISTRIBUIDORA JALAPEÑA, SOCIEDAD ANONIMA</t>
  </si>
  <si>
    <t xml:space="preserve">5277E4F3 - 3068151980	</t>
  </si>
  <si>
    <t xml:space="preserve">	AF FUMIGACION GUATEMALA, SOCIEDAD ANONIMA</t>
  </si>
  <si>
    <t xml:space="preserve">79CA99B5 - 387205844	</t>
  </si>
  <si>
    <t>SMART OFFICE, SOCIEDAD ANONIMA</t>
  </si>
  <si>
    <t xml:space="preserve">E85CC24D - 147080921	</t>
  </si>
  <si>
    <t xml:space="preserve">	MAYORISTA DE TECNOLOGIA, SOCIEDAD ANONIMA</t>
  </si>
  <si>
    <t xml:space="preserve">312190F7 - 3848882722	</t>
  </si>
  <si>
    <t xml:space="preserve">C3FF13FE - 1657488760	</t>
  </si>
  <si>
    <t>22C5336A - 674123175, 6EDF5E25 - 1586842970</t>
  </si>
  <si>
    <t>COFIÑO STAHL Y COMPAÑIA SOCIEDAD ANONIMA</t>
  </si>
  <si>
    <t xml:space="preserve">421AC656 - 1172196120	</t>
  </si>
  <si>
    <t>GRUPO SOLID (GUATEMALA) , SOCIEDAD ANONIMA</t>
  </si>
  <si>
    <t xml:space="preserve">818D7CF4 - 494816251	</t>
  </si>
  <si>
    <t xml:space="preserve">	MARROQUÍN,VILLAGRÁN,,ANGEL,FABRICIO</t>
  </si>
  <si>
    <t xml:space="preserve">5A7B86CE - 3671280033	</t>
  </si>
  <si>
    <t>OROZCO, BARRIOS, FUENTES, YESENIA, LISBETH</t>
  </si>
  <si>
    <t xml:space="preserve">8FB05F47 - 1800488908	</t>
  </si>
  <si>
    <t>GÓMEZ,ARMIRA,,IVAN,</t>
  </si>
  <si>
    <t>78E4ECC5-3846652734</t>
  </si>
  <si>
    <t>UNO DE GUATEMALA S.A.</t>
  </si>
  <si>
    <t xml:space="preserve">65AFDA0B - 1314737736	</t>
  </si>
  <si>
    <t xml:space="preserve">8173C0E5 - 2816953948	</t>
  </si>
  <si>
    <t>803110K</t>
  </si>
  <si>
    <t xml:space="preserve">BARILLAS, SANTA CRUZ, FERNANDO, JOSE	</t>
  </si>
  <si>
    <t xml:space="preserve">D976AA8C - 325734199	</t>
  </si>
  <si>
    <t>2AE34BFE-3014086390</t>
  </si>
  <si>
    <t>INMOBILIARIA
HONEY-BEE S.A.</t>
  </si>
  <si>
    <t>ARRENDAMIENTO DE INMUEBLE OFICINAS CENTRALES ZONA 9, GUATEMALA.</t>
  </si>
  <si>
    <t>0CC362A8-3363783767</t>
  </si>
  <si>
    <t>DE LEÓN BARRIENTOS
ANA CECILIA</t>
  </si>
  <si>
    <t>ARRENDAMIENTO DE SEDE EN QUETZALTENANGO</t>
  </si>
  <si>
    <t>2608927A-3007662587</t>
  </si>
  <si>
    <t>VEGA VILLATORO, EDELSO JAVIER</t>
  </si>
  <si>
    <t>SERVICIO DE FOTOCOPIADORAS</t>
  </si>
  <si>
    <t>1F12911C - 4043196790</t>
  </si>
  <si>
    <t>EMPRESA ELECTRICA DE
GUATEMALA S.A.</t>
  </si>
  <si>
    <t xml:space="preserve">SERVICIO DE ENERGIA ELECTRICA </t>
  </si>
  <si>
    <t>7C0412A2 - 678577645</t>
  </si>
  <si>
    <t>7A7C9C19 - 1548503390</t>
  </si>
  <si>
    <t>C19874F4 - 4247274626</t>
  </si>
  <si>
    <t>41BEC13D - 1188840977</t>
  </si>
  <si>
    <t>D1D2E67E - 478891752</t>
  </si>
  <si>
    <t>DBC612EE - 3787934615</t>
  </si>
  <si>
    <t>5842E9D3 - 1750614628</t>
  </si>
  <si>
    <t>1E9A1619 - 2709736592</t>
  </si>
  <si>
    <t xml:space="preserve">F095AC77 - 1815497699	</t>
  </si>
  <si>
    <t>TELECOMUNICACIONES DE GUATEMALA S.A.</t>
  </si>
  <si>
    <t>SERVICIO DE TELEFONIA FIJA</t>
  </si>
  <si>
    <t xml:space="preserve">BBCA0F54 - 1194739464	</t>
  </si>
  <si>
    <t>REDES HIBRIDAS, SOCIEDAD ANONIMA</t>
  </si>
  <si>
    <t>SERVICIO DE ENLACE DE INTERNET SEDE CENTRAL</t>
  </si>
  <si>
    <t xml:space="preserve">9B2EFAAC - 759187584	</t>
  </si>
  <si>
    <t>DELIVERY EXPRESS, SOCIEDAD ANONIMA</t>
  </si>
  <si>
    <t>SERVICIO DE CORRESPONDENCIA</t>
  </si>
  <si>
    <t xml:space="preserve">8799C6E7 - 2102349441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</si>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</sst>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3865A2B9-808E-4384-9D6D-8F3083AA8E2A}"/>
    <cellStyle name="Normal" xfId="0" builtinId="0"/>
    <cellStyle name="Normal 2" xfId="1" xr:uid="{B804C74B-F279-4222-98DD-6643696A4D3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F3275094-F3B5-40D1-A6DA-96C808C8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F6EC-F383-4204-8AF4-C570441EF8B0}">
  <dimension ref="A1:H47"/>
  <sheetViews>
    <sheetView zoomScale="115" zoomScaleNormal="115" workbookViewId="0">
      <selection activeCell="I2" sqref="I2"/>
    </sheetView>
  </sheetViews>
  <sheetFormatPr baseColWidth="10" defaultRowHeight="15" x14ac:dyDescent="0.25"/>
  <cols>
    <col min="1" max="1" width="3.42578125" style="39" bestFit="1" customWidth="1"/>
    <col min="2" max="2" width="11.7109375" style="52" customWidth="1"/>
    <col min="3" max="3" width="11.7109375" style="53" customWidth="1"/>
    <col min="4" max="4" width="10.140625" style="53" customWidth="1"/>
    <col min="5" max="5" width="18.7109375" style="54" customWidth="1"/>
    <col min="6" max="6" width="26.85546875" style="53" customWidth="1"/>
    <col min="7" max="7" width="13.7109375" style="55" customWidth="1"/>
    <col min="8" max="8" width="11.42578125" style="38"/>
    <col min="9" max="16384" width="11.42578125" style="39"/>
  </cols>
  <sheetData>
    <row r="1" spans="1:8" s="27" customFormat="1" ht="17.25" x14ac:dyDescent="0.3">
      <c r="A1" s="25" t="s">
        <v>116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117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118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30"/>
      <c r="H4" s="26"/>
    </row>
    <row r="5" spans="1:8" s="33" customFormat="1" ht="13.5" x14ac:dyDescent="0.25">
      <c r="A5" s="31" t="s">
        <v>119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120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121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122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123</v>
      </c>
      <c r="B9" s="36" t="s">
        <v>124</v>
      </c>
      <c r="C9" s="36" t="s">
        <v>125</v>
      </c>
      <c r="D9" s="36" t="s">
        <v>12</v>
      </c>
      <c r="E9" s="36" t="s">
        <v>126</v>
      </c>
      <c r="F9" s="36" t="s">
        <v>127</v>
      </c>
      <c r="G9" s="37" t="s">
        <v>128</v>
      </c>
    </row>
    <row r="10" spans="1:8" ht="40.5" x14ac:dyDescent="0.25">
      <c r="A10" s="40">
        <v>1</v>
      </c>
      <c r="B10" s="41" t="s">
        <v>129</v>
      </c>
      <c r="C10" s="42">
        <v>45680</v>
      </c>
      <c r="D10" s="43">
        <v>90343999</v>
      </c>
      <c r="E10" s="41" t="s">
        <v>130</v>
      </c>
      <c r="F10" s="41" t="str">
        <f>UPPER("Compra de sellos personales.")</f>
        <v>COMPRA DE SELLOS PERSONALES.</v>
      </c>
      <c r="G10" s="44">
        <v>998.3</v>
      </c>
    </row>
    <row r="11" spans="1:8" ht="40.5" x14ac:dyDescent="0.25">
      <c r="A11" s="40">
        <v>2</v>
      </c>
      <c r="B11" s="41" t="s">
        <v>131</v>
      </c>
      <c r="C11" s="42">
        <v>45667</v>
      </c>
      <c r="D11" s="43">
        <v>16904923</v>
      </c>
      <c r="E11" s="41" t="s">
        <v>132</v>
      </c>
      <c r="F11" s="41" t="str">
        <f>UPPER("Compra de termo, azucarera y cafetera para uso en Direccion General del CNA.")</f>
        <v>COMPRA DE TERMO, AZUCARERA Y CAFETERA PARA USO EN DIRECCION GENERAL DEL CNA.</v>
      </c>
      <c r="G11" s="44">
        <v>3336</v>
      </c>
    </row>
    <row r="12" spans="1:8" ht="40.5" x14ac:dyDescent="0.25">
      <c r="A12" s="40">
        <v>3</v>
      </c>
      <c r="B12" s="41" t="s">
        <v>133</v>
      </c>
      <c r="C12" s="42">
        <v>45687</v>
      </c>
      <c r="D12" s="43">
        <v>100837697</v>
      </c>
      <c r="E12" s="41" t="s">
        <v>134</v>
      </c>
      <c r="F12" s="41" t="str">
        <f>UPPER("Bateria y teclado para lap top marca Lenovo.")</f>
        <v>BATERIA Y TECLADO PARA LAP TOP MARCA LENOVO.</v>
      </c>
      <c r="G12" s="44">
        <v>1855</v>
      </c>
    </row>
    <row r="13" spans="1:8" ht="40.5" x14ac:dyDescent="0.25">
      <c r="A13" s="40">
        <v>4</v>
      </c>
      <c r="B13" s="41" t="s">
        <v>135</v>
      </c>
      <c r="C13" s="42">
        <v>45687</v>
      </c>
      <c r="D13" s="43">
        <v>100837697</v>
      </c>
      <c r="E13" s="41" t="s">
        <v>134</v>
      </c>
      <c r="F13" s="41" t="str">
        <f>UPPER("Unidades de porder ininterrumpido UPS.")</f>
        <v>UNIDADES DE PORDER ININTERRUMPIDO UPS.</v>
      </c>
      <c r="G13" s="44">
        <v>1800</v>
      </c>
    </row>
    <row r="14" spans="1:8" ht="67.5" x14ac:dyDescent="0.25">
      <c r="A14" s="40">
        <v>5</v>
      </c>
      <c r="B14" s="41" t="s">
        <v>136</v>
      </c>
      <c r="C14" s="42">
        <v>45694</v>
      </c>
      <c r="D14" s="43">
        <v>25631918</v>
      </c>
      <c r="E14" s="41" t="s">
        <v>137</v>
      </c>
      <c r="F14" s="41" t="str">
        <f>UPPER("Tollas humedas, mascarillas, guantes de nitrilo, almohadillas para toma de huellas y depresores de lengua")</f>
        <v>TOLLAS HUMEDAS, MASCARILLAS, GUANTES DE NITRILO, ALMOHADILLAS PARA TOMA DE HUELLAS Y DEPRESORES DE LENGUA</v>
      </c>
      <c r="G14" s="44">
        <v>498</v>
      </c>
    </row>
    <row r="15" spans="1:8" ht="40.5" x14ac:dyDescent="0.25">
      <c r="A15" s="40">
        <v>6</v>
      </c>
      <c r="B15" s="41" t="s">
        <v>138</v>
      </c>
      <c r="C15" s="42">
        <v>45693</v>
      </c>
      <c r="D15" s="43">
        <v>4887182</v>
      </c>
      <c r="E15" s="41" t="s">
        <v>139</v>
      </c>
      <c r="F15" s="41" t="str">
        <f>UPPER("Articulos electricos y de limpieza para la Unidad de Informatica")</f>
        <v>ARTICULOS ELECTRICOS Y DE LIMPIEZA PARA LA UNIDAD DE INFORMATICA</v>
      </c>
      <c r="G15" s="44">
        <v>3187</v>
      </c>
    </row>
    <row r="16" spans="1:8" ht="40.5" x14ac:dyDescent="0.25">
      <c r="A16" s="40">
        <v>7</v>
      </c>
      <c r="B16" s="41" t="s">
        <v>140</v>
      </c>
      <c r="C16" s="42">
        <v>45685</v>
      </c>
      <c r="D16" s="43">
        <v>3306224</v>
      </c>
      <c r="E16" s="41" t="s">
        <v>141</v>
      </c>
      <c r="F16" s="41" t="str">
        <f>UPPER("Agua pura en garrafon.")</f>
        <v>AGUA PURA EN GARRAFON.</v>
      </c>
      <c r="G16" s="44">
        <v>1350</v>
      </c>
    </row>
    <row r="17" spans="1:7" ht="67.5" x14ac:dyDescent="0.25">
      <c r="A17" s="40">
        <v>8</v>
      </c>
      <c r="B17" s="41" t="s">
        <v>142</v>
      </c>
      <c r="C17" s="42">
        <v>45695</v>
      </c>
      <c r="D17" s="43">
        <v>70468184</v>
      </c>
      <c r="E17" s="41" t="s">
        <v>143</v>
      </c>
      <c r="F17" s="41" t="str">
        <f>UPPER("Servicio de fumigación general interna y externa  en las instalaciones que ocupa la sede central del Consejo Nacional de Adopciones.")</f>
        <v>SERVICIO DE FUMIGACIÓN GENERAL INTERNA Y EXTERNA  EN LAS INSTALACIONES QUE OCUPA LA SEDE CENTRAL DEL CONSEJO NACIONAL DE ADOPCIONES.</v>
      </c>
      <c r="G17" s="44">
        <v>2300</v>
      </c>
    </row>
    <row r="18" spans="1:7" ht="27" x14ac:dyDescent="0.25">
      <c r="A18" s="40">
        <v>9</v>
      </c>
      <c r="B18" s="41" t="s">
        <v>144</v>
      </c>
      <c r="C18" s="42">
        <v>45705</v>
      </c>
      <c r="D18" s="43">
        <v>62869396</v>
      </c>
      <c r="E18" s="41" t="s">
        <v>145</v>
      </c>
      <c r="F18" s="41" t="str">
        <f>UPPER("Archivo 4 gavetas de metal.")</f>
        <v>ARCHIVO 4 GAVETAS DE METAL.</v>
      </c>
      <c r="G18" s="44">
        <v>1150</v>
      </c>
    </row>
    <row r="19" spans="1:7" ht="40.5" x14ac:dyDescent="0.25">
      <c r="A19" s="40">
        <v>10</v>
      </c>
      <c r="B19" s="41" t="s">
        <v>146</v>
      </c>
      <c r="C19" s="42">
        <v>45712</v>
      </c>
      <c r="D19" s="43">
        <v>100837697</v>
      </c>
      <c r="E19" s="41" t="s">
        <v>147</v>
      </c>
      <c r="F19" s="41" t="str">
        <f>UPPER("Impresora para uso en la subdireccion General.")</f>
        <v>IMPRESORA PARA USO EN LA SUBDIRECCION GENERAL.</v>
      </c>
      <c r="G19" s="44">
        <v>4500</v>
      </c>
    </row>
    <row r="20" spans="1:7" ht="40.5" x14ac:dyDescent="0.25">
      <c r="A20" s="40">
        <v>11</v>
      </c>
      <c r="B20" s="41" t="s">
        <v>148</v>
      </c>
      <c r="C20" s="42">
        <v>45687</v>
      </c>
      <c r="D20" s="43">
        <v>100837697</v>
      </c>
      <c r="E20" s="41" t="s">
        <v>147</v>
      </c>
      <c r="F20" s="41" t="str">
        <f>UPPER("Pantalla para computadora portatil.")</f>
        <v>PANTALLA PARA COMPUTADORA PORTATIL.</v>
      </c>
      <c r="G20" s="44">
        <v>1350</v>
      </c>
    </row>
    <row r="21" spans="1:7" ht="40.5" x14ac:dyDescent="0.25">
      <c r="A21" s="40">
        <v>12</v>
      </c>
      <c r="B21" s="41" t="s">
        <v>149</v>
      </c>
      <c r="C21" s="42">
        <v>45688</v>
      </c>
      <c r="D21" s="43">
        <v>100837697</v>
      </c>
      <c r="E21" s="41" t="s">
        <v>147</v>
      </c>
      <c r="F21" s="41" t="str">
        <f>UPPER("Toner para stock de almacen.")</f>
        <v>TONER PARA STOCK DE ALMACEN.</v>
      </c>
      <c r="G21" s="44">
        <v>1970</v>
      </c>
    </row>
    <row r="22" spans="1:7" ht="67.5" x14ac:dyDescent="0.25">
      <c r="A22" s="40">
        <v>13</v>
      </c>
      <c r="B22" s="41" t="s">
        <v>150</v>
      </c>
      <c r="C22" s="42">
        <v>45694</v>
      </c>
      <c r="D22" s="43">
        <v>332917</v>
      </c>
      <c r="E22" s="41" t="s">
        <v>151</v>
      </c>
      <c r="F22" s="41" t="str">
        <f>UPPER("Servicio de diagnostico y evaluación a los vehículos ambos propiedad del Copnsejo Nacional de Adopciones.")</f>
        <v>SERVICIO DE DIAGNOSTICO Y EVALUACIÓN A LOS VEHÍCULOS AMBOS PROPIEDAD DEL COPNSEJO NACIONAL DE ADOPCIONES.</v>
      </c>
      <c r="G22" s="44">
        <v>2400</v>
      </c>
    </row>
    <row r="23" spans="1:7" ht="40.5" x14ac:dyDescent="0.25">
      <c r="A23" s="40">
        <v>14</v>
      </c>
      <c r="B23" s="41" t="s">
        <v>152</v>
      </c>
      <c r="C23" s="42">
        <v>45682</v>
      </c>
      <c r="D23" s="43">
        <v>5492343</v>
      </c>
      <c r="E23" s="41" t="s">
        <v>153</v>
      </c>
      <c r="F23" s="41" t="str">
        <f>UPPER("Pintura, thiner, brocha, masking.")</f>
        <v>PINTURA, THINER, BROCHA, MASKING.</v>
      </c>
      <c r="G23" s="44">
        <v>568</v>
      </c>
    </row>
    <row r="24" spans="1:7" ht="54" x14ac:dyDescent="0.25">
      <c r="A24" s="40">
        <v>15</v>
      </c>
      <c r="B24" s="41" t="s">
        <v>154</v>
      </c>
      <c r="C24" s="42">
        <v>45698</v>
      </c>
      <c r="D24" s="43">
        <v>118209817</v>
      </c>
      <c r="E24" s="41" t="s">
        <v>155</v>
      </c>
      <c r="F24" s="41" t="str">
        <f>UPPER("Servicio de rotulación a los vehículos propiedad del Consejo Nacional de Adopciones.")</f>
        <v>SERVICIO DE ROTULACIÓN A LOS VEHÍCULOS PROPIEDAD DEL CONSEJO NACIONAL DE ADOPCIONES.</v>
      </c>
      <c r="G24" s="44">
        <v>2050</v>
      </c>
    </row>
    <row r="25" spans="1:7" ht="40.5" x14ac:dyDescent="0.25">
      <c r="A25" s="40">
        <v>16</v>
      </c>
      <c r="B25" s="41" t="s">
        <v>156</v>
      </c>
      <c r="C25" s="42">
        <v>45702</v>
      </c>
      <c r="D25" s="43">
        <v>4887182</v>
      </c>
      <c r="E25" s="41" t="s">
        <v>157</v>
      </c>
      <c r="F25" s="41" t="str">
        <f>UPPER("Oasis tipo dispensador.")</f>
        <v>OASIS TIPO DISPENSADOR.</v>
      </c>
      <c r="G25" s="44">
        <v>9750</v>
      </c>
    </row>
    <row r="26" spans="1:7" ht="40.5" x14ac:dyDescent="0.25">
      <c r="A26" s="40">
        <v>17</v>
      </c>
      <c r="B26" s="41" t="s">
        <v>158</v>
      </c>
      <c r="C26" s="42">
        <v>45706</v>
      </c>
      <c r="D26" s="43">
        <v>31502555</v>
      </c>
      <c r="E26" s="41" t="s">
        <v>159</v>
      </c>
      <c r="F26" s="41" t="str">
        <f>UPPER("Servicio de mantenimiento a vehículo")</f>
        <v>SERVICIO DE MANTENIMIENTO A VEHÍCULO</v>
      </c>
      <c r="G26" s="44">
        <v>1595</v>
      </c>
    </row>
    <row r="27" spans="1:7" ht="27" x14ac:dyDescent="0.25">
      <c r="A27" s="40">
        <v>18</v>
      </c>
      <c r="B27" s="41" t="s">
        <v>160</v>
      </c>
      <c r="C27" s="42">
        <v>45714</v>
      </c>
      <c r="D27" s="43">
        <v>321052</v>
      </c>
      <c r="E27" s="41" t="s">
        <v>161</v>
      </c>
      <c r="F27" s="41" t="str">
        <f>UPPER("Cupones canjeables por combustible.")</f>
        <v>CUPONES CANJEABLES POR COMBUSTIBLE.</v>
      </c>
      <c r="G27" s="44">
        <v>60000</v>
      </c>
    </row>
    <row r="28" spans="1:7" ht="40.5" x14ac:dyDescent="0.25">
      <c r="A28" s="40">
        <v>19</v>
      </c>
      <c r="B28" s="41" t="s">
        <v>162</v>
      </c>
      <c r="C28" s="42">
        <v>45699</v>
      </c>
      <c r="D28" s="43">
        <v>4887182</v>
      </c>
      <c r="E28" s="41" t="s">
        <v>157</v>
      </c>
      <c r="F28" s="41" t="str">
        <f>UPPER("Extenciones y regletas electricas.")</f>
        <v>EXTENCIONES Y REGLETAS ELECTRICAS.</v>
      </c>
      <c r="G28" s="44">
        <v>597</v>
      </c>
    </row>
    <row r="29" spans="1:7" ht="40.5" x14ac:dyDescent="0.25">
      <c r="A29" s="40">
        <v>20</v>
      </c>
      <c r="B29" s="41" t="s">
        <v>163</v>
      </c>
      <c r="C29" s="42">
        <v>45706</v>
      </c>
      <c r="D29" s="43" t="s">
        <v>164</v>
      </c>
      <c r="E29" s="41" t="s">
        <v>165</v>
      </c>
      <c r="F29" s="41" t="str">
        <f>UPPER("Refacciones paraTaller Informativo Presencial.")</f>
        <v>REFACCIONES PARATALLER INFORMATIVO PRESENCIAL.</v>
      </c>
      <c r="G29" s="44">
        <v>3105</v>
      </c>
    </row>
    <row r="30" spans="1:7" ht="40.5" x14ac:dyDescent="0.25">
      <c r="A30" s="40">
        <v>21</v>
      </c>
      <c r="B30" s="41" t="s">
        <v>166</v>
      </c>
      <c r="C30" s="42">
        <v>45701</v>
      </c>
      <c r="D30" s="43">
        <v>17517583</v>
      </c>
      <c r="E30" s="41" t="s">
        <v>46</v>
      </c>
      <c r="F30" s="41" t="str">
        <f>UPPER("Inventario Bochm de personalidad y competencias.")</f>
        <v>INVENTARIO BOCHM DE PERSONALIDAD Y COMPETENCIAS.</v>
      </c>
      <c r="G30" s="44">
        <v>730</v>
      </c>
    </row>
    <row r="31" spans="1:7" ht="40.5" x14ac:dyDescent="0.25">
      <c r="A31" s="40">
        <v>22</v>
      </c>
      <c r="B31" s="41" t="s">
        <v>167</v>
      </c>
      <c r="C31" s="42">
        <v>45698</v>
      </c>
      <c r="D31" s="43">
        <v>34964479</v>
      </c>
      <c r="E31" s="45" t="s">
        <v>168</v>
      </c>
      <c r="F31" s="45" t="s">
        <v>169</v>
      </c>
      <c r="G31" s="44">
        <v>81668.149999999994</v>
      </c>
    </row>
    <row r="32" spans="1:7" ht="27" x14ac:dyDescent="0.25">
      <c r="A32" s="40">
        <v>23</v>
      </c>
      <c r="B32" s="41" t="s">
        <v>170</v>
      </c>
      <c r="C32" s="42">
        <v>45700</v>
      </c>
      <c r="D32" s="43">
        <v>24001120</v>
      </c>
      <c r="E32" s="45" t="s">
        <v>171</v>
      </c>
      <c r="F32" s="45" t="s">
        <v>172</v>
      </c>
      <c r="G32" s="44">
        <v>5000</v>
      </c>
    </row>
    <row r="33" spans="1:7" ht="27" x14ac:dyDescent="0.25">
      <c r="A33" s="40">
        <v>24</v>
      </c>
      <c r="B33" s="41" t="s">
        <v>173</v>
      </c>
      <c r="C33" s="42">
        <v>45699</v>
      </c>
      <c r="D33" s="43">
        <v>20514123</v>
      </c>
      <c r="E33" s="45" t="s">
        <v>174</v>
      </c>
      <c r="F33" s="45" t="s">
        <v>175</v>
      </c>
      <c r="G33" s="44">
        <v>7100</v>
      </c>
    </row>
    <row r="34" spans="1:7" ht="40.5" x14ac:dyDescent="0.25">
      <c r="A34" s="40">
        <v>25</v>
      </c>
      <c r="B34" s="41" t="s">
        <v>176</v>
      </c>
      <c r="C34" s="42">
        <v>45692</v>
      </c>
      <c r="D34" s="43">
        <v>326445</v>
      </c>
      <c r="E34" s="45" t="s">
        <v>177</v>
      </c>
      <c r="F34" s="45" t="s">
        <v>178</v>
      </c>
      <c r="G34" s="44">
        <v>782.89</v>
      </c>
    </row>
    <row r="35" spans="1:7" ht="40.5" x14ac:dyDescent="0.25">
      <c r="A35" s="40">
        <v>26</v>
      </c>
      <c r="B35" s="41" t="s">
        <v>179</v>
      </c>
      <c r="C35" s="42">
        <v>45692</v>
      </c>
      <c r="D35" s="43">
        <v>326445</v>
      </c>
      <c r="E35" s="45" t="s">
        <v>177</v>
      </c>
      <c r="F35" s="45" t="s">
        <v>178</v>
      </c>
      <c r="G35" s="44">
        <v>307.23</v>
      </c>
    </row>
    <row r="36" spans="1:7" ht="40.5" x14ac:dyDescent="0.25">
      <c r="A36" s="40">
        <v>27</v>
      </c>
      <c r="B36" s="41" t="s">
        <v>180</v>
      </c>
      <c r="C36" s="42">
        <v>45692</v>
      </c>
      <c r="D36" s="43">
        <v>326445</v>
      </c>
      <c r="E36" s="45" t="s">
        <v>177</v>
      </c>
      <c r="F36" s="45" t="s">
        <v>178</v>
      </c>
      <c r="G36" s="44">
        <v>622.04999999999995</v>
      </c>
    </row>
    <row r="37" spans="1:7" ht="40.5" x14ac:dyDescent="0.25">
      <c r="A37" s="40">
        <v>28</v>
      </c>
      <c r="B37" s="41" t="s">
        <v>181</v>
      </c>
      <c r="C37" s="42">
        <v>45692</v>
      </c>
      <c r="D37" s="43">
        <v>326445</v>
      </c>
      <c r="E37" s="45" t="s">
        <v>177</v>
      </c>
      <c r="F37" s="45" t="s">
        <v>178</v>
      </c>
      <c r="G37" s="44">
        <v>1171.1400000000001</v>
      </c>
    </row>
    <row r="38" spans="1:7" ht="40.5" x14ac:dyDescent="0.25">
      <c r="A38" s="40">
        <v>29</v>
      </c>
      <c r="B38" s="41" t="s">
        <v>182</v>
      </c>
      <c r="C38" s="42">
        <v>45692</v>
      </c>
      <c r="D38" s="43">
        <v>326445</v>
      </c>
      <c r="E38" s="45" t="s">
        <v>177</v>
      </c>
      <c r="F38" s="45" t="s">
        <v>178</v>
      </c>
      <c r="G38" s="44">
        <v>58.94</v>
      </c>
    </row>
    <row r="39" spans="1:7" ht="40.5" x14ac:dyDescent="0.25">
      <c r="A39" s="40">
        <v>30</v>
      </c>
      <c r="B39" s="41" t="s">
        <v>183</v>
      </c>
      <c r="C39" s="42">
        <v>45692</v>
      </c>
      <c r="D39" s="43">
        <v>326445</v>
      </c>
      <c r="E39" s="45" t="s">
        <v>177</v>
      </c>
      <c r="F39" s="45" t="s">
        <v>178</v>
      </c>
      <c r="G39" s="44">
        <v>124.92</v>
      </c>
    </row>
    <row r="40" spans="1:7" ht="40.5" x14ac:dyDescent="0.25">
      <c r="A40" s="40">
        <v>31</v>
      </c>
      <c r="B40" s="41" t="s">
        <v>184</v>
      </c>
      <c r="C40" s="42">
        <v>45692</v>
      </c>
      <c r="D40" s="43">
        <v>326445</v>
      </c>
      <c r="E40" s="45" t="s">
        <v>177</v>
      </c>
      <c r="F40" s="45" t="s">
        <v>178</v>
      </c>
      <c r="G40" s="44">
        <v>988.1</v>
      </c>
    </row>
    <row r="41" spans="1:7" ht="40.5" x14ac:dyDescent="0.25">
      <c r="A41" s="40">
        <v>32</v>
      </c>
      <c r="B41" s="41" t="s">
        <v>185</v>
      </c>
      <c r="C41" s="42">
        <v>45692</v>
      </c>
      <c r="D41" s="43">
        <v>326445</v>
      </c>
      <c r="E41" s="45" t="s">
        <v>177</v>
      </c>
      <c r="F41" s="45" t="s">
        <v>178</v>
      </c>
      <c r="G41" s="44">
        <v>867.94</v>
      </c>
    </row>
    <row r="42" spans="1:7" ht="40.5" x14ac:dyDescent="0.25">
      <c r="A42" s="40">
        <v>33</v>
      </c>
      <c r="B42" s="41" t="s">
        <v>186</v>
      </c>
      <c r="C42" s="42">
        <v>45692</v>
      </c>
      <c r="D42" s="43">
        <v>326445</v>
      </c>
      <c r="E42" s="45" t="s">
        <v>177</v>
      </c>
      <c r="F42" s="45" t="s">
        <v>178</v>
      </c>
      <c r="G42" s="44">
        <v>1065.75</v>
      </c>
    </row>
    <row r="43" spans="1:7" ht="40.5" x14ac:dyDescent="0.25">
      <c r="A43" s="40">
        <v>34</v>
      </c>
      <c r="B43" s="41" t="s">
        <v>187</v>
      </c>
      <c r="C43" s="42">
        <v>45695</v>
      </c>
      <c r="D43" s="43">
        <v>9929290</v>
      </c>
      <c r="E43" s="46" t="s">
        <v>188</v>
      </c>
      <c r="F43" s="46" t="s">
        <v>189</v>
      </c>
      <c r="G43" s="44">
        <v>2103.3000000000002</v>
      </c>
    </row>
    <row r="44" spans="1:7" ht="40.5" x14ac:dyDescent="0.25">
      <c r="A44" s="40">
        <v>35</v>
      </c>
      <c r="B44" s="41" t="s">
        <v>190</v>
      </c>
      <c r="C44" s="42">
        <v>45708</v>
      </c>
      <c r="D44" s="43">
        <v>77213408</v>
      </c>
      <c r="E44" s="46" t="s">
        <v>191</v>
      </c>
      <c r="F44" s="46" t="s">
        <v>192</v>
      </c>
      <c r="G44" s="47">
        <v>2082.5</v>
      </c>
    </row>
    <row r="45" spans="1:7" ht="27" x14ac:dyDescent="0.25">
      <c r="A45" s="40">
        <v>36</v>
      </c>
      <c r="B45" s="41" t="s">
        <v>193</v>
      </c>
      <c r="C45" s="42">
        <v>45688</v>
      </c>
      <c r="D45" s="43">
        <v>86534599</v>
      </c>
      <c r="E45" s="46" t="s">
        <v>194</v>
      </c>
      <c r="F45" s="46" t="s">
        <v>195</v>
      </c>
      <c r="G45" s="47">
        <v>150</v>
      </c>
    </row>
    <row r="46" spans="1:7" ht="41.25" thickBot="1" x14ac:dyDescent="0.3">
      <c r="A46" s="40">
        <v>37</v>
      </c>
      <c r="B46" s="41" t="s">
        <v>196</v>
      </c>
      <c r="C46" s="42">
        <v>45705</v>
      </c>
      <c r="D46" s="43">
        <v>9929290</v>
      </c>
      <c r="E46" s="46" t="s">
        <v>188</v>
      </c>
      <c r="F46" s="46" t="s">
        <v>197</v>
      </c>
      <c r="G46" s="47">
        <v>514</v>
      </c>
    </row>
    <row r="47" spans="1:7" ht="15.75" thickBot="1" x14ac:dyDescent="0.3">
      <c r="A47" s="48"/>
      <c r="B47" s="49"/>
      <c r="C47" s="49"/>
      <c r="D47" s="49"/>
      <c r="E47" s="49"/>
      <c r="F47" s="50"/>
      <c r="G47" s="51">
        <f>SUM(G10:G46)</f>
        <v>209696.21000000005</v>
      </c>
    </row>
  </sheetData>
  <mergeCells count="9">
    <mergeCell ref="A7:G7"/>
    <mergeCell ref="A8:G8"/>
    <mergeCell ref="A47:F47"/>
    <mergeCell ref="A1:G1"/>
    <mergeCell ref="A2:G2"/>
    <mergeCell ref="A3:G3"/>
    <mergeCell ref="A4:D4"/>
    <mergeCell ref="A5:G5"/>
    <mergeCell ref="A6:G6"/>
  </mergeCells>
  <conditionalFormatting sqref="B1:B1048576">
    <cfRule type="duplicateValues" dxfId="2" priority="1"/>
    <cfRule type="duplicateValues" dxfId="1" priority="2"/>
  </conditionalFormatting>
  <conditionalFormatting sqref="F10:F30">
    <cfRule type="containsText" dxfId="0" priority="3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DCB3-7604-4CA1-AF6A-351A2B40EBEA}">
  <sheetPr>
    <outlinePr summaryBelow="0"/>
    <pageSetUpPr autoPageBreaks="0"/>
  </sheetPr>
  <dimension ref="B1:AL79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6" t="s">
        <v>1</v>
      </c>
      <c r="Z3" s="6"/>
      <c r="AA3" s="6"/>
      <c r="AB3" s="6"/>
      <c r="AC3" s="6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6"/>
      <c r="Z4" s="6"/>
      <c r="AA4" s="6"/>
      <c r="AB4" s="6"/>
      <c r="AC4" s="6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6" t="s">
        <v>3</v>
      </c>
      <c r="Z6" s="6"/>
      <c r="AA6" s="6"/>
      <c r="AB6" s="6"/>
      <c r="AC6" s="6"/>
      <c r="AE6" s="23">
        <v>45721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6" t="s">
        <v>4</v>
      </c>
      <c r="Z8" s="6"/>
      <c r="AA8" s="6"/>
      <c r="AB8" s="6"/>
      <c r="AC8" s="6"/>
      <c r="AD8" s="24">
        <v>0.56619212962962961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2</v>
      </c>
      <c r="V22" s="14"/>
      <c r="W22" s="14"/>
      <c r="X22" s="14"/>
      <c r="Y22" s="14"/>
      <c r="Z22" s="14"/>
      <c r="AB22" s="15">
        <v>4704.38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6</v>
      </c>
      <c r="V23" s="14"/>
      <c r="W23" s="14"/>
      <c r="X23" s="14"/>
      <c r="Y23" s="14"/>
      <c r="Z23" s="14"/>
      <c r="AB23" s="15">
        <v>1807.5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10</v>
      </c>
      <c r="V24" s="14"/>
      <c r="W24" s="14"/>
      <c r="X24" s="14"/>
      <c r="Y24" s="14"/>
      <c r="Z24" s="14"/>
      <c r="AB24" s="15">
        <v>1544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6</v>
      </c>
      <c r="V25" s="14"/>
      <c r="W25" s="14"/>
      <c r="X25" s="14"/>
      <c r="Y25" s="14"/>
      <c r="Z25" s="14"/>
      <c r="AB25" s="15">
        <v>1401.25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1</v>
      </c>
      <c r="V26" s="14"/>
      <c r="W26" s="14"/>
      <c r="X26" s="14"/>
      <c r="Y26" s="14"/>
      <c r="Z26" s="14"/>
      <c r="AB26" s="15">
        <v>1308.8599999999999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5</v>
      </c>
      <c r="V27" s="14"/>
      <c r="W27" s="14"/>
      <c r="X27" s="14"/>
      <c r="Y27" s="14"/>
      <c r="Z27" s="14"/>
      <c r="AB27" s="15">
        <v>1219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1</v>
      </c>
      <c r="V28" s="14"/>
      <c r="W28" s="14"/>
      <c r="X28" s="14"/>
      <c r="Y28" s="14"/>
      <c r="Z28" s="14"/>
      <c r="AB28" s="15">
        <v>1200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5</v>
      </c>
      <c r="V29" s="14"/>
      <c r="W29" s="14"/>
      <c r="X29" s="14"/>
      <c r="Y29" s="14"/>
      <c r="Z29" s="14"/>
      <c r="AB29" s="15">
        <v>914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5</v>
      </c>
      <c r="V30" s="14"/>
      <c r="W30" s="14"/>
      <c r="X30" s="14"/>
      <c r="Y30" s="14"/>
      <c r="Z30" s="14"/>
      <c r="AB30" s="15">
        <v>903.5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4</v>
      </c>
      <c r="V31" s="14"/>
      <c r="W31" s="14"/>
      <c r="X31" s="14"/>
      <c r="Y31" s="14"/>
      <c r="Z31" s="14"/>
      <c r="AB31" s="15">
        <v>846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818.1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9</v>
      </c>
      <c r="V33" s="14"/>
      <c r="W33" s="14"/>
      <c r="X33" s="14"/>
      <c r="Y33" s="14"/>
      <c r="Z33" s="14"/>
      <c r="AB33" s="15">
        <v>793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3</v>
      </c>
      <c r="V34" s="14"/>
      <c r="W34" s="14"/>
      <c r="X34" s="14"/>
      <c r="Y34" s="14"/>
      <c r="Z34" s="14"/>
      <c r="AB34" s="15">
        <v>757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2</v>
      </c>
      <c r="V35" s="14"/>
      <c r="W35" s="14"/>
      <c r="X35" s="14"/>
      <c r="Y35" s="14"/>
      <c r="Z35" s="14"/>
      <c r="AB35" s="15">
        <v>741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1</v>
      </c>
      <c r="V36" s="14"/>
      <c r="W36" s="14"/>
      <c r="X36" s="14"/>
      <c r="Y36" s="14"/>
      <c r="Z36" s="14"/>
      <c r="AB36" s="15">
        <v>730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3</v>
      </c>
      <c r="V37" s="14"/>
      <c r="W37" s="14"/>
      <c r="X37" s="14"/>
      <c r="Y37" s="14"/>
      <c r="Z37" s="14"/>
      <c r="AB37" s="15">
        <v>717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4</v>
      </c>
      <c r="V38" s="14"/>
      <c r="W38" s="14"/>
      <c r="X38" s="14"/>
      <c r="Y38" s="14"/>
      <c r="Z38" s="14"/>
      <c r="AB38" s="15">
        <v>658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3</v>
      </c>
      <c r="V39" s="14"/>
      <c r="W39" s="14"/>
      <c r="X39" s="14"/>
      <c r="Y39" s="14"/>
      <c r="Z39" s="14"/>
      <c r="AB39" s="15">
        <v>647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2</v>
      </c>
      <c r="V40" s="14"/>
      <c r="W40" s="14"/>
      <c r="X40" s="14"/>
      <c r="Y40" s="14"/>
      <c r="Z40" s="14"/>
      <c r="AB40" s="15">
        <v>578.01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568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2</v>
      </c>
      <c r="V42" s="14"/>
      <c r="W42" s="14"/>
      <c r="X42" s="14"/>
      <c r="Y42" s="14"/>
      <c r="Z42" s="14"/>
      <c r="AB42" s="15">
        <v>548.01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1</v>
      </c>
      <c r="V43" s="14"/>
      <c r="W43" s="14"/>
      <c r="X43" s="14"/>
      <c r="Y43" s="14"/>
      <c r="Z43" s="14"/>
      <c r="AB43" s="15">
        <v>520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1</v>
      </c>
      <c r="V44" s="14"/>
      <c r="W44" s="14"/>
      <c r="X44" s="14"/>
      <c r="Y44" s="14"/>
      <c r="Z44" s="14"/>
      <c r="AB44" s="15">
        <v>504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2</v>
      </c>
      <c r="V45" s="14"/>
      <c r="W45" s="14"/>
      <c r="X45" s="14"/>
      <c r="Y45" s="14"/>
      <c r="Z45" s="14"/>
      <c r="AB45" s="15">
        <v>495.01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1</v>
      </c>
      <c r="V46" s="14"/>
      <c r="W46" s="14"/>
      <c r="X46" s="14"/>
      <c r="Y46" s="14"/>
      <c r="Z46" s="14"/>
      <c r="AB46" s="15">
        <v>476.43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4</v>
      </c>
      <c r="V47" s="14"/>
      <c r="W47" s="14"/>
      <c r="X47" s="14"/>
      <c r="Y47" s="14"/>
      <c r="Z47" s="14"/>
      <c r="AB47" s="15">
        <v>439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4</v>
      </c>
      <c r="V48" s="14"/>
      <c r="W48" s="14"/>
      <c r="X48" s="14"/>
      <c r="Y48" s="14"/>
      <c r="Z48" s="14"/>
      <c r="AB48" s="15">
        <v>422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400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1</v>
      </c>
      <c r="V50" s="14"/>
      <c r="W50" s="14"/>
      <c r="X50" s="14"/>
      <c r="Y50" s="14"/>
      <c r="Z50" s="14"/>
      <c r="AB50" s="15">
        <v>368.5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1</v>
      </c>
      <c r="V51" s="14"/>
      <c r="W51" s="14"/>
      <c r="X51" s="14"/>
      <c r="Y51" s="14"/>
      <c r="Z51" s="14"/>
      <c r="AB51" s="15">
        <v>358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3" t="s">
        <v>78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3</v>
      </c>
      <c r="V52" s="14"/>
      <c r="W52" s="14"/>
      <c r="X52" s="14"/>
      <c r="Y52" s="14"/>
      <c r="Z52" s="14"/>
      <c r="AB52" s="15">
        <v>342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3" t="s">
        <v>80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4</v>
      </c>
      <c r="V53" s="14"/>
      <c r="W53" s="14"/>
      <c r="X53" s="14"/>
      <c r="Y53" s="14"/>
      <c r="Z53" s="14"/>
      <c r="AB53" s="15">
        <v>341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3" t="s">
        <v>82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1</v>
      </c>
      <c r="V54" s="14"/>
      <c r="W54" s="14"/>
      <c r="X54" s="14"/>
      <c r="Y54" s="14"/>
      <c r="Z54" s="14"/>
      <c r="AB54" s="15">
        <v>304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3" t="s">
        <v>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300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3" t="s">
        <v>86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3</v>
      </c>
      <c r="V56" s="14"/>
      <c r="W56" s="14"/>
      <c r="X56" s="14"/>
      <c r="Y56" s="14"/>
      <c r="Z56" s="14"/>
      <c r="AB56" s="15">
        <v>288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3" t="s">
        <v>88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3</v>
      </c>
      <c r="V57" s="14"/>
      <c r="W57" s="14"/>
      <c r="X57" s="14"/>
      <c r="Y57" s="14"/>
      <c r="Z57" s="14"/>
      <c r="AB57" s="15">
        <v>278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3" t="s">
        <v>90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173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3" t="s">
        <v>92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147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3" t="s">
        <v>94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138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3" t="s">
        <v>96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135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3" t="s">
        <v>98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3</v>
      </c>
      <c r="V62" s="14"/>
      <c r="W62" s="14"/>
      <c r="X62" s="14"/>
      <c r="Y62" s="14"/>
      <c r="Z62" s="14"/>
      <c r="AB62" s="15">
        <v>121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3" t="s">
        <v>100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2</v>
      </c>
      <c r="V63" s="14"/>
      <c r="W63" s="14"/>
      <c r="X63" s="14"/>
      <c r="Y63" s="14"/>
      <c r="Z63" s="14"/>
      <c r="AB63" s="15">
        <v>109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3" t="s">
        <v>102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2</v>
      </c>
      <c r="V64" s="14"/>
      <c r="W64" s="14"/>
      <c r="X64" s="14"/>
      <c r="Y64" s="14"/>
      <c r="Z64" s="14"/>
      <c r="AB64" s="15">
        <v>109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8" ht="13.5" customHeight="1" x14ac:dyDescent="0.2">
      <c r="B65" s="12" t="s">
        <v>103</v>
      </c>
      <c r="C65" s="12"/>
      <c r="D65" s="12"/>
      <c r="E65" s="12"/>
      <c r="G65" s="13" t="s">
        <v>104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74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8" ht="13.5" customHeight="1" x14ac:dyDescent="0.2">
      <c r="B66" s="12" t="s">
        <v>105</v>
      </c>
      <c r="C66" s="12"/>
      <c r="D66" s="12"/>
      <c r="E66" s="12"/>
      <c r="G66" s="13" t="s">
        <v>106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67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8" ht="13.5" customHeight="1" x14ac:dyDescent="0.2">
      <c r="B67" s="12" t="s">
        <v>107</v>
      </c>
      <c r="C67" s="12"/>
      <c r="D67" s="12"/>
      <c r="E67" s="12"/>
      <c r="G67" s="13" t="s">
        <v>108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48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3.5" customHeight="1" x14ac:dyDescent="0.2">
      <c r="B68" s="12" t="s">
        <v>109</v>
      </c>
      <c r="C68" s="12"/>
      <c r="D68" s="12"/>
      <c r="E68" s="12"/>
      <c r="G68" s="13" t="s">
        <v>110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32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8" x14ac:dyDescent="0.2">
      <c r="B69" s="6" t="s">
        <v>111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U69" s="7">
        <v>124</v>
      </c>
      <c r="V69" s="7"/>
      <c r="W69" s="7"/>
      <c r="X69" s="7"/>
      <c r="Y69" s="7"/>
      <c r="Z69" s="7"/>
      <c r="AB69" s="8">
        <v>30392.55</v>
      </c>
      <c r="AC69" s="8"/>
      <c r="AD69" s="8"/>
      <c r="AE69" s="8"/>
      <c r="AF69" s="8"/>
      <c r="AG69" s="8"/>
      <c r="AH69" s="8"/>
      <c r="AI69" s="8"/>
      <c r="AJ69" s="8"/>
      <c r="AK69" s="8"/>
    </row>
    <row r="70" spans="2:38" ht="14.2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38" ht="11.25" customHeight="1" x14ac:dyDescent="0.2"/>
    <row r="72" spans="2:38" ht="6" customHeight="1" x14ac:dyDescent="0.2"/>
    <row r="73" spans="2:38" x14ac:dyDescent="0.2">
      <c r="C73" s="9" t="s">
        <v>112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2:38" ht="6.75" customHeight="1" x14ac:dyDescent="0.2"/>
    <row r="75" spans="2:38" ht="409.6" customHeight="1" x14ac:dyDescent="0.2"/>
    <row r="76" spans="2:38" ht="6.75" customHeight="1" x14ac:dyDescent="0.2">
      <c r="C76" s="4" t="s">
        <v>113</v>
      </c>
      <c r="E76" s="10">
        <v>45721</v>
      </c>
      <c r="F76" s="10"/>
      <c r="G76" s="10"/>
      <c r="H76" s="10"/>
    </row>
    <row r="77" spans="2:38" ht="6.75" customHeight="1" x14ac:dyDescent="0.2">
      <c r="C77" s="4"/>
      <c r="E77" s="10"/>
      <c r="F77" s="10"/>
      <c r="G77" s="10"/>
      <c r="H77" s="10"/>
      <c r="M77" s="11" t="s">
        <v>114</v>
      </c>
      <c r="N77" s="11"/>
      <c r="O77" s="11"/>
      <c r="P77" s="11"/>
      <c r="Q77" s="11"/>
      <c r="R77" s="11"/>
      <c r="S77" s="11"/>
      <c r="T77" s="11"/>
      <c r="U77" s="11"/>
      <c r="X77" s="4" t="s">
        <v>1</v>
      </c>
      <c r="Y77" s="4"/>
      <c r="Z77" s="4"/>
      <c r="AA77" s="4"/>
      <c r="AB77" s="4"/>
      <c r="AC77" s="3">
        <v>2</v>
      </c>
      <c r="AD77" s="3"/>
      <c r="AF77" s="11" t="s">
        <v>2</v>
      </c>
      <c r="AG77" s="11"/>
      <c r="AI77" s="3">
        <v>2</v>
      </c>
      <c r="AJ77" s="3"/>
    </row>
    <row r="78" spans="2:38" ht="6.75" customHeight="1" x14ac:dyDescent="0.2">
      <c r="C78" s="4" t="s">
        <v>115</v>
      </c>
      <c r="E78" s="5">
        <v>0.56619212962962961</v>
      </c>
      <c r="F78" s="5"/>
      <c r="G78" s="5"/>
      <c r="H78" s="5"/>
      <c r="M78" s="11"/>
      <c r="N78" s="11"/>
      <c r="O78" s="11"/>
      <c r="P78" s="11"/>
      <c r="Q78" s="11"/>
      <c r="R78" s="11"/>
      <c r="S78" s="11"/>
      <c r="T78" s="11"/>
      <c r="U78" s="11"/>
      <c r="X78" s="4"/>
      <c r="Y78" s="4"/>
      <c r="Z78" s="4"/>
      <c r="AA78" s="4"/>
      <c r="AB78" s="4"/>
      <c r="AC78" s="3"/>
      <c r="AD78" s="3"/>
      <c r="AF78" s="11"/>
      <c r="AG78" s="11"/>
      <c r="AI78" s="3"/>
      <c r="AJ78" s="3"/>
    </row>
    <row r="79" spans="2:38" ht="7.5" customHeight="1" x14ac:dyDescent="0.2">
      <c r="C79" s="4"/>
      <c r="E79" s="5"/>
      <c r="F79" s="5"/>
      <c r="G79" s="5"/>
      <c r="H79" s="5"/>
    </row>
  </sheetData>
  <mergeCells count="221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AI77:AJ78"/>
    <mergeCell ref="C78:C79"/>
    <mergeCell ref="E78:H79"/>
    <mergeCell ref="B69:S70"/>
    <mergeCell ref="U69:Z69"/>
    <mergeCell ref="AB69:AK69"/>
    <mergeCell ref="C73:AL73"/>
    <mergeCell ref="C76:C77"/>
    <mergeCell ref="E76:H77"/>
    <mergeCell ref="M77:U78"/>
    <mergeCell ref="X77:AB78"/>
    <mergeCell ref="AC77:AD78"/>
    <mergeCell ref="AF77:AG7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2025-03-05T19:39:23Z</dcterms:created>
  <dcterms:modified xsi:type="dcterms:W3CDTF">2025-03-10T17:37:27Z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0161D2BA06709A4424DD0C2D07AF9DDF1A2A8BF5C990DBC2C81F221D04A4940C3CF96C027E6952B77A8ED95F7A5604413B2839A018B1371CC9A54D51521C5C05CB1EA34BD3DE5E0F4EE0367D102140EFD53DA78714AA6C8E1FFDEF64C857B1DB1994D1127E8425930453A3E16436BA3C9E956B33EC5BDBB32440177826DA452</vt:lpwstr>
  </property>
  <property fmtid="{D5CDD505-2E9C-101B-9397-08002B2CF9AE}" pid="3" name="Business Objects Context Information1">
    <vt:lpwstr>D89FCD26570D55C0B0EE30A4197ECFA4496F83957D5644110EE0B84BDA0C07CC394EE4A7CBBC31EC80167040C104BD0F5032EC22075AF74431F39075142C8B7745B72BEAAB9FB833B605062A91FE18DE0F309E27D98B84E0B0A2707C2275B118EA3FFDCE64DEEC274490652FA326D75D885ED7B4299AD862122361604012ECF</vt:lpwstr>
  </property>
  <property fmtid="{D5CDD505-2E9C-101B-9397-08002B2CF9AE}" pid="4" name="Business Objects Context Information2">
    <vt:lpwstr>DCE8F0039F2F45C68B435461C93B5C501966E203BA430B4715AFC67429F5DA65676ABC260F7B1658926A696275BEC3AFE8317D9DD9AB3BC459DE5038E8DCDB9F3E287C8B34DED593D6AA643F5AC6884AA4A7054695E5434CAFA8C112794DB01F13F32BE3B69235938CF64CF5B12DB136BAFFEEDD10184B589682B52480D7D8C</vt:lpwstr>
  </property>
  <property fmtid="{D5CDD505-2E9C-101B-9397-08002B2CF9AE}" pid="5" name="Business Objects Context Information3">
    <vt:lpwstr>2E79E6CB08A023B94D90F6CF0264DA19DF0B9242B9A7AD48B10665F83591170027413C9395EB0D86E6AA48FA6381A50A563F5937D1C184D971A6E2B3B5F63329E2C18B34585ED3299E55717354C0450D9768743EEA99EF3C1375B1116D9654D0A7612542753719ED317F3DEE4659CA8BBD373596D59344F2C67B0C799C15298</vt:lpwstr>
  </property>
  <property fmtid="{D5CDD505-2E9C-101B-9397-08002B2CF9AE}" pid="6" name="Business Objects Context Information4">
    <vt:lpwstr>9E8D763AC47B419E99BFDD1232274C9927C70B27D8E5FE742A26972D9655B9642308CA3BD52F1B572504A1DB833280BEF8C72A6A6749608BA21817C5F844B900E4FF5569C343BA231F33F8D04BFF97CE460F73B53965BEBE81C6B29577AF3B8118DCFA10A33892450AF8A0E14467E5440FD3DA7A17F1F15C3594C54079646E7</vt:lpwstr>
  </property>
  <property fmtid="{D5CDD505-2E9C-101B-9397-08002B2CF9AE}" pid="7" name="Business Objects Context Information5">
    <vt:lpwstr>A0D98346F0B199371C9BA075F96B3EE330CBFD350950E69A28F20DC5DFF6860FD40628F9896E23FC7C7A9E30E7282AEB76F8802895C18A8D72825F075EF1F3EAF2D4AE61FA62A655103709FDB1F059A58244FB53F4DADB71B417D2321C4214D7A6CCFF09DD50AC21448778EAE9C23EFCF58950870172DF061253EEFA2F6F94E</vt:lpwstr>
  </property>
  <property fmtid="{D5CDD505-2E9C-101B-9397-08002B2CF9AE}" pid="8" name="Business Objects Context Information6">
    <vt:lpwstr>B531815AD340E54019403D26D16D690470B8AC4453F7B4BEE0F785E4FD175E022C326690144940023AF56F67EDA401DC306E65443F2619B74EA4123235F9F0274084B1598FEB7E9B436826DC94D3C8FC4CD988D6C594AB75587BE8E424BF57EC89A6AE3385F12D1BA9C8789E069B671BB270A2EA807977C8099D69158F54DFC</vt:lpwstr>
  </property>
  <property fmtid="{D5CDD505-2E9C-101B-9397-08002B2CF9AE}" pid="9" name="Business Objects Context Information7">
    <vt:lpwstr>11908B527</vt:lpwstr>
  </property>
</Properties>
</file>