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viedo\AppData\Local\Microsoft\Windows\INetCache\Content.Outlook\T02Q9REC\"/>
    </mc:Choice>
  </mc:AlternateContent>
  <xr:revisionPtr revIDLastSave="0" documentId="13_ncr:1_{BA2A0E18-8232-4F7B-8331-FFC3D77341F0}" xr6:coauthVersionLast="47" xr6:coauthVersionMax="47" xr10:uidLastSave="{00000000-0000-0000-0000-000000000000}"/>
  <bookViews>
    <workbookView xWindow="-120" yWindow="-120" windowWidth="21840" windowHeight="13140" xr2:uid="{94FD6017-E352-4D68-8807-C4540F840187}"/>
  </bookViews>
  <sheets>
    <sheet name="Marzo-2022" sheetId="1" r:id="rId1"/>
  </sheets>
  <externalReferences>
    <externalReference r:id="rId2"/>
  </externalReferences>
  <definedNames>
    <definedName name="_xlnm.Print_Area" localSheetId="0">'Marzo-2022'!$A$1:$N$40</definedName>
    <definedName name="h">'[1]Diciembre-2019'!#REF!</definedName>
    <definedName name="_xlnm.Print_Titles" localSheetId="0">'Marzo-2022'!$1:$7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8" i="1" l="1"/>
  <c r="I38" i="1"/>
  <c r="N38" i="1" s="1"/>
  <c r="K37" i="1"/>
  <c r="J37" i="1"/>
  <c r="I37" i="1"/>
  <c r="N37" i="1" s="1"/>
  <c r="K36" i="1"/>
  <c r="J36" i="1"/>
  <c r="I36" i="1"/>
  <c r="N36" i="1" s="1"/>
  <c r="K35" i="1"/>
  <c r="J35" i="1"/>
  <c r="I35" i="1"/>
  <c r="N35" i="1" s="1"/>
  <c r="K34" i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H16" i="1"/>
  <c r="N15" i="1"/>
  <c r="K15" i="1"/>
  <c r="J15" i="1"/>
  <c r="I15" i="1"/>
  <c r="N14" i="1"/>
  <c r="K14" i="1"/>
  <c r="J14" i="1"/>
  <c r="I14" i="1"/>
  <c r="N13" i="1"/>
  <c r="K13" i="1"/>
  <c r="J13" i="1"/>
  <c r="I13" i="1"/>
  <c r="N12" i="1"/>
  <c r="K12" i="1"/>
  <c r="J12" i="1"/>
  <c r="I12" i="1"/>
  <c r="N11" i="1"/>
  <c r="K11" i="1"/>
  <c r="J11" i="1"/>
  <c r="I11" i="1"/>
  <c r="N10" i="1"/>
  <c r="K10" i="1"/>
  <c r="J10" i="1"/>
  <c r="I10" i="1"/>
  <c r="N9" i="1"/>
  <c r="K9" i="1"/>
  <c r="J9" i="1"/>
  <c r="I9" i="1"/>
  <c r="N8" i="1"/>
  <c r="K8" i="1"/>
  <c r="J8" i="1"/>
  <c r="I8" i="1"/>
  <c r="O39" i="1" l="1"/>
</calcChain>
</file>

<file path=xl/sharedStrings.xml><?xml version="1.0" encoding="utf-8"?>
<sst xmlns="http://schemas.openxmlformats.org/spreadsheetml/2006/main" count="146" uniqueCount="137">
  <si>
    <t>LEY DE ACCESO A LA INFORMACION PÚBLICA ARTÌCULO 10 NUMERAL 4</t>
  </si>
  <si>
    <t>INFORMACIÓN DE OFICIO</t>
  </si>
  <si>
    <t>PUESTOS EN EL RENGLÓN 011 "PERSONAL PERMANENTE"</t>
  </si>
  <si>
    <t>MARZO 2022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</si>
  <si>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</si>
  <si>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</si>
  <si>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</si>
  <si>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</si>
  <si>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</si>
  <si>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</si>
  <si>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</si>
  <si>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</si>
  <si>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</si>
  <si>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</si>
  <si>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</si>
  <si>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</si>
  <si>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</si>
  <si>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</si>
  <si>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</si>
  <si>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</si>
  <si>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Erick Estuardo</t>
  </si>
  <si>
    <t>Cárdenas Lima</t>
  </si>
  <si>
    <t>Director General</t>
  </si>
  <si>
    <t>2</t>
  </si>
  <si>
    <t xml:space="preserve">Byanka Alejandra </t>
  </si>
  <si>
    <t>Alvarado López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</si>
  <si>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</si>
  <si>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</si>
  <si>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</si>
  <si>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</si>
  <si>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</si>
  <si>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</si>
  <si>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</si>
  <si>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</si>
  <si>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</si>
  <si>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</si>
  <si>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</si>
  <si>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</si>
  <si>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</si>
  <si>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</si>
  <si>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 xml:space="preserve">Cinthya Rocío </t>
  </si>
  <si>
    <t>Díaz Castillo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</si>
  <si>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</si>
  <si>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</si>
  <si>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</si>
  <si>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</si>
  <si>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</si>
  <si>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</si>
  <si>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</si>
  <si>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</si>
  <si>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</si>
  <si>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</si>
  <si>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Antonio Rafael</t>
  </si>
  <si>
    <t>Campos Olivero</t>
  </si>
  <si>
    <t>Coordinador del Equipo Multidisciplinario</t>
  </si>
  <si>
    <t>10</t>
  </si>
  <si>
    <t>Rosario Karina</t>
  </si>
  <si>
    <t>Cotoc Morales</t>
  </si>
  <si>
    <t>Asistente Administrativa</t>
  </si>
  <si>
    <t>11</t>
  </si>
  <si>
    <t>María Andreé</t>
  </si>
  <si>
    <t>Castro Gálvez</t>
  </si>
  <si>
    <t>Sub-Coordinador</t>
  </si>
  <si>
    <t>12</t>
  </si>
  <si>
    <t>Claudia Noemí</t>
  </si>
  <si>
    <t>Reyes Porras</t>
  </si>
  <si>
    <t>13</t>
  </si>
  <si>
    <t>Ivan Dario</t>
  </si>
  <si>
    <t>Jiménez</t>
  </si>
  <si>
    <t>14</t>
  </si>
  <si>
    <t>Lilian Arcelly</t>
  </si>
  <si>
    <t>Pineda Contreras</t>
  </si>
  <si>
    <t>15</t>
  </si>
  <si>
    <t>Manuel Arturo</t>
  </si>
  <si>
    <t>Samayoa Domínguez</t>
  </si>
  <si>
    <t>Coordinador de Asesoría Jurídica</t>
  </si>
  <si>
    <t>16</t>
  </si>
  <si>
    <t>Julio César</t>
  </si>
  <si>
    <t xml:space="preserve">Paz Gramajo </t>
  </si>
  <si>
    <t>Coordinador de Registro</t>
  </si>
  <si>
    <t>17</t>
  </si>
  <si>
    <t xml:space="preserve">Melany </t>
  </si>
  <si>
    <t>Escobar Galindo</t>
  </si>
  <si>
    <t>Asistente de Registro</t>
  </si>
  <si>
    <t>18</t>
  </si>
  <si>
    <t>Byron René</t>
  </si>
  <si>
    <t>Castillo Casasola</t>
  </si>
  <si>
    <t>Técnico en Informática</t>
  </si>
  <si>
    <t>19</t>
  </si>
  <si>
    <t xml:space="preserve">Didia Olivia </t>
  </si>
  <si>
    <t>Solis Urrutia</t>
  </si>
  <si>
    <t>Coordinador de Auditoria Interna</t>
  </si>
  <si>
    <t>20</t>
  </si>
  <si>
    <t>Heidi Andrea</t>
  </si>
  <si>
    <t>Calmo Rendón</t>
  </si>
  <si>
    <t>Coordinador de Administración Financiera</t>
  </si>
  <si>
    <t>21</t>
  </si>
  <si>
    <t>Feliciano</t>
  </si>
  <si>
    <t>Merlos Sanchez</t>
  </si>
  <si>
    <t>Jefe de Contabilidad</t>
  </si>
  <si>
    <t>22</t>
  </si>
  <si>
    <t xml:space="preserve">Jose Pedro </t>
  </si>
  <si>
    <t>Montenegro Santos</t>
  </si>
  <si>
    <t>Jefe de Presupuesto</t>
  </si>
  <si>
    <t>23</t>
  </si>
  <si>
    <t>Cristina Clemencia</t>
  </si>
  <si>
    <t>Abadia Bolaños</t>
  </si>
  <si>
    <t>Jefe de Tesorería</t>
  </si>
  <si>
    <t>*24</t>
  </si>
  <si>
    <t xml:space="preserve">Mirna Noelia </t>
  </si>
  <si>
    <t>Escobar Santos</t>
  </si>
  <si>
    <t>Encargado de Gestión Administrativa y Financiera</t>
  </si>
  <si>
    <t>25</t>
  </si>
  <si>
    <t>Milton Enrique</t>
  </si>
  <si>
    <t>Hernández Najarro</t>
  </si>
  <si>
    <t>Encargado de Compras</t>
  </si>
  <si>
    <t>26</t>
  </si>
  <si>
    <t xml:space="preserve">Omar Avidan </t>
  </si>
  <si>
    <t>Reyes Villeda</t>
  </si>
  <si>
    <t>Encargado de Servicios Generales y Transporte</t>
  </si>
  <si>
    <t>27</t>
  </si>
  <si>
    <t>Emilio</t>
  </si>
  <si>
    <t>Interiano Godoy</t>
  </si>
  <si>
    <t>Encargado de Inventarios y Almacén</t>
  </si>
  <si>
    <t>28</t>
  </si>
  <si>
    <t>Petrona</t>
  </si>
  <si>
    <t>Maquin Sub</t>
  </si>
  <si>
    <t>Conserje</t>
  </si>
  <si>
    <t>29</t>
  </si>
  <si>
    <t>Lilian Magaly</t>
  </si>
  <si>
    <t>Zacarías Mejía</t>
  </si>
  <si>
    <t>Coordinador de Recursos Humanos</t>
  </si>
  <si>
    <t>30</t>
  </si>
  <si>
    <t xml:space="preserve">Jorge Luis </t>
  </si>
  <si>
    <t>Cartagena Siguenza</t>
  </si>
  <si>
    <t>Jefe de Gestión de Recursos Humanos</t>
  </si>
  <si>
    <t>* Observación: A Mirna Noelia Escobar Santos, Encargado de Gestión Administrativa y Financiera en el mes de marzo se le está haciendo efectivo el pago del 16 al 28 de febrero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</si>
</sst>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. &quot;#,##0.00"/>
    <numFmt numFmtId="165" formatCode="[$Q-100A]#,##0.00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/>
      <right style="medium">
        <color rgb="FFC00000"/>
      </right>
      <top/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C00000"/>
      </right>
      <top style="thin">
        <color rgb="FFFF0000"/>
      </top>
      <bottom style="thin">
        <color rgb="FFFF0000"/>
      </bottom>
      <diagonal/>
    </border>
    <border>
      <left/>
      <right style="medium">
        <color rgb="FFC00000"/>
      </right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/>
      <right style="medium">
        <color theme="5" tint="-0.499984740745262"/>
      </right>
      <top/>
      <bottom/>
      <diagonal/>
    </border>
    <border>
      <left/>
      <right/>
      <top style="thin">
        <color rgb="FFC00000"/>
      </top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/>
      <right style="medium">
        <color rgb="FFC00000"/>
      </right>
      <top style="thin">
        <color rgb="FFC00000"/>
      </top>
      <bottom style="medium">
        <color rgb="FFC00000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11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9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49" fontId="2" fillId="0" borderId="21" xfId="1" applyNumberFormat="1" applyBorder="1" applyAlignment="1">
      <alignment horizontal="center" vertical="center"/>
    </xf>
    <xf numFmtId="0" fontId="2" fillId="0" borderId="22" xfId="1" applyBorder="1" applyAlignment="1">
      <alignment horizontal="center" vertical="center"/>
    </xf>
    <xf numFmtId="164" fontId="2" fillId="0" borderId="22" xfId="1" applyNumberFormat="1" applyBorder="1" applyAlignment="1">
      <alignment horizontal="center" vertical="center"/>
    </xf>
    <xf numFmtId="164" fontId="2" fillId="0" borderId="22" xfId="1" applyNumberFormat="1" applyBorder="1" applyAlignment="1">
      <alignment horizontal="left" vertical="center"/>
    </xf>
    <xf numFmtId="164" fontId="2" fillId="0" borderId="22" xfId="1" applyNumberFormat="1" applyBorder="1" applyAlignment="1">
      <alignment horizontal="right" vertical="center"/>
    </xf>
    <xf numFmtId="165" fontId="2" fillId="0" borderId="23" xfId="1" applyNumberFormat="1" applyBorder="1" applyAlignment="1">
      <alignment horizontal="right" vertical="center"/>
    </xf>
    <xf numFmtId="165" fontId="2" fillId="0" borderId="24" xfId="1" applyNumberFormat="1" applyBorder="1" applyAlignment="1">
      <alignment horizontal="right" vertical="center"/>
    </xf>
    <xf numFmtId="164" fontId="2" fillId="0" borderId="25" xfId="1" applyNumberFormat="1" applyBorder="1" applyAlignment="1">
      <alignment horizontal="right" vertical="center"/>
    </xf>
    <xf numFmtId="164" fontId="2" fillId="0" borderId="26" xfId="1" applyNumberFormat="1" applyBorder="1" applyAlignment="1">
      <alignment horizontal="right" vertical="center"/>
    </xf>
    <xf numFmtId="164" fontId="2" fillId="0" borderId="27" xfId="1" applyNumberFormat="1" applyBorder="1" applyAlignment="1">
      <alignment horizontal="center" vertical="center" wrapText="1"/>
    </xf>
    <xf numFmtId="49" fontId="2" fillId="0" borderId="28" xfId="1" applyNumberFormat="1" applyBorder="1" applyAlignment="1">
      <alignment horizontal="center" vertical="center"/>
    </xf>
    <xf numFmtId="0" fontId="2" fillId="0" borderId="29" xfId="1" applyBorder="1" applyAlignment="1">
      <alignment horizontal="center" vertical="center"/>
    </xf>
    <xf numFmtId="164" fontId="2" fillId="0" borderId="29" xfId="1" applyNumberFormat="1" applyBorder="1" applyAlignment="1">
      <alignment horizontal="center" vertical="center"/>
    </xf>
    <xf numFmtId="164" fontId="2" fillId="0" borderId="29" xfId="1" applyNumberFormat="1" applyBorder="1" applyAlignment="1">
      <alignment horizontal="left" vertical="center"/>
    </xf>
    <xf numFmtId="164" fontId="2" fillId="0" borderId="29" xfId="1" applyNumberFormat="1" applyBorder="1" applyAlignment="1">
      <alignment horizontal="right" vertical="center"/>
    </xf>
    <xf numFmtId="164" fontId="2" fillId="0" borderId="30" xfId="1" applyNumberFormat="1" applyBorder="1" applyAlignment="1">
      <alignment horizontal="right" vertical="center"/>
    </xf>
    <xf numFmtId="0" fontId="2" fillId="2" borderId="29" xfId="1" applyFill="1" applyBorder="1" applyAlignment="1">
      <alignment horizontal="center" vertical="center"/>
    </xf>
    <xf numFmtId="164" fontId="2" fillId="2" borderId="29" xfId="1" applyNumberFormat="1" applyFill="1" applyBorder="1" applyAlignment="1">
      <alignment horizontal="center" vertical="center"/>
    </xf>
    <xf numFmtId="164" fontId="2" fillId="2" borderId="29" xfId="1" applyNumberFormat="1" applyFill="1" applyBorder="1" applyAlignment="1">
      <alignment horizontal="left" vertical="center"/>
    </xf>
    <xf numFmtId="165" fontId="2" fillId="0" borderId="31" xfId="1" applyNumberFormat="1" applyBorder="1" applyAlignment="1">
      <alignment horizontal="right" vertical="center"/>
    </xf>
    <xf numFmtId="165" fontId="2" fillId="0" borderId="32" xfId="1" applyNumberFormat="1" applyBorder="1" applyAlignment="1">
      <alignment horizontal="right" vertical="center"/>
    </xf>
    <xf numFmtId="164" fontId="2" fillId="0" borderId="33" xfId="1" applyNumberFormat="1" applyBorder="1" applyAlignment="1">
      <alignment horizontal="right" vertical="center"/>
    </xf>
    <xf numFmtId="164" fontId="2" fillId="0" borderId="34" xfId="1" applyNumberFormat="1" applyBorder="1" applyAlignment="1">
      <alignment horizontal="center" vertical="center" wrapText="1"/>
    </xf>
    <xf numFmtId="165" fontId="2" fillId="0" borderId="0" xfId="1" applyNumberFormat="1" applyAlignment="1">
      <alignment horizontal="right" vertical="center"/>
    </xf>
    <xf numFmtId="164" fontId="2" fillId="0" borderId="0" xfId="1" applyNumberFormat="1" applyAlignment="1">
      <alignment horizontal="right" vertical="center"/>
    </xf>
    <xf numFmtId="49" fontId="2" fillId="2" borderId="28" xfId="1" applyNumberFormat="1" applyFill="1" applyBorder="1" applyAlignment="1">
      <alignment horizontal="center" vertical="center"/>
    </xf>
    <xf numFmtId="164" fontId="2" fillId="2" borderId="29" xfId="1" applyNumberFormat="1" applyFill="1" applyBorder="1" applyAlignment="1">
      <alignment horizontal="right" vertical="center"/>
    </xf>
    <xf numFmtId="164" fontId="2" fillId="2" borderId="22" xfId="1" applyNumberFormat="1" applyFill="1" applyBorder="1" applyAlignment="1">
      <alignment horizontal="right" vertical="center"/>
    </xf>
    <xf numFmtId="165" fontId="2" fillId="2" borderId="23" xfId="1" applyNumberFormat="1" applyFill="1" applyBorder="1" applyAlignment="1">
      <alignment horizontal="right" vertical="center"/>
    </xf>
    <xf numFmtId="165" fontId="2" fillId="2" borderId="24" xfId="1" applyNumberFormat="1" applyFill="1" applyBorder="1" applyAlignment="1">
      <alignment horizontal="right" vertical="center"/>
    </xf>
    <xf numFmtId="164" fontId="2" fillId="2" borderId="25" xfId="1" applyNumberFormat="1" applyFill="1" applyBorder="1" applyAlignment="1">
      <alignment horizontal="right" vertical="center"/>
    </xf>
    <xf numFmtId="164" fontId="2" fillId="2" borderId="26" xfId="1" applyNumberFormat="1" applyFill="1" applyBorder="1" applyAlignment="1">
      <alignment horizontal="right" vertical="center"/>
    </xf>
    <xf numFmtId="164" fontId="2" fillId="2" borderId="34" xfId="1" applyNumberForma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2" fillId="0" borderId="29" xfId="1" applyNumberFormat="1" applyBorder="1" applyAlignment="1">
      <alignment vertical="center" wrapText="1"/>
    </xf>
    <xf numFmtId="164" fontId="2" fillId="0" borderId="29" xfId="1" applyNumberFormat="1" applyBorder="1" applyAlignment="1">
      <alignment horizontal="left" vertical="center" wrapText="1"/>
    </xf>
    <xf numFmtId="164" fontId="2" fillId="0" borderId="0" xfId="1" applyNumberFormat="1" applyAlignment="1">
      <alignment horizontal="left" vertical="center" wrapText="1"/>
    </xf>
    <xf numFmtId="0" fontId="2" fillId="0" borderId="0" xfId="1" applyAlignment="1">
      <alignment horizontal="center" vertical="center"/>
    </xf>
    <xf numFmtId="165" fontId="2" fillId="0" borderId="35" xfId="1" applyNumberFormat="1" applyBorder="1" applyAlignment="1">
      <alignment horizontal="right" vertical="center"/>
    </xf>
    <xf numFmtId="165" fontId="2" fillId="0" borderId="36" xfId="1" applyNumberFormat="1" applyBorder="1" applyAlignment="1">
      <alignment horizontal="right" vertical="center"/>
    </xf>
    <xf numFmtId="164" fontId="2" fillId="0" borderId="37" xfId="1" applyNumberFormat="1" applyBorder="1" applyAlignment="1">
      <alignment horizontal="right" vertical="center"/>
    </xf>
    <xf numFmtId="164" fontId="2" fillId="0" borderId="38" xfId="1" applyNumberForma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4" fontId="2" fillId="0" borderId="29" xfId="1" applyNumberFormat="1" applyBorder="1" applyAlignment="1">
      <alignment vertical="center"/>
    </xf>
    <xf numFmtId="165" fontId="2" fillId="0" borderId="17" xfId="1" applyNumberFormat="1" applyBorder="1" applyAlignment="1">
      <alignment horizontal="right" vertical="center"/>
    </xf>
    <xf numFmtId="165" fontId="2" fillId="0" borderId="18" xfId="1" applyNumberFormat="1" applyBorder="1" applyAlignment="1">
      <alignment horizontal="right" vertical="center"/>
    </xf>
    <xf numFmtId="164" fontId="2" fillId="0" borderId="19" xfId="1" applyNumberFormat="1" applyBorder="1" applyAlignment="1">
      <alignment horizontal="right" vertical="center"/>
    </xf>
    <xf numFmtId="164" fontId="2" fillId="0" borderId="39" xfId="1" applyNumberFormat="1" applyBorder="1" applyAlignment="1">
      <alignment horizontal="center" vertical="center" wrapText="1"/>
    </xf>
    <xf numFmtId="164" fontId="2" fillId="0" borderId="40" xfId="1" applyNumberFormat="1" applyBorder="1" applyAlignment="1">
      <alignment horizontal="right" vertical="center"/>
    </xf>
    <xf numFmtId="165" fontId="2" fillId="0" borderId="41" xfId="1" applyNumberFormat="1" applyBorder="1" applyAlignment="1">
      <alignment horizontal="right" vertical="center"/>
    </xf>
    <xf numFmtId="165" fontId="2" fillId="0" borderId="42" xfId="1" applyNumberFormat="1" applyBorder="1" applyAlignment="1">
      <alignment horizontal="right" vertical="center"/>
    </xf>
    <xf numFmtId="164" fontId="2" fillId="0" borderId="43" xfId="1" applyNumberFormat="1" applyBorder="1" applyAlignment="1">
      <alignment horizontal="right" vertical="center"/>
    </xf>
    <xf numFmtId="164" fontId="2" fillId="0" borderId="44" xfId="1" applyNumberFormat="1" applyBorder="1" applyAlignment="1">
      <alignment horizontal="right" vertical="center"/>
    </xf>
    <xf numFmtId="164" fontId="2" fillId="0" borderId="45" xfId="1" applyNumberFormat="1" applyBorder="1" applyAlignment="1">
      <alignment horizontal="right" vertical="center"/>
    </xf>
    <xf numFmtId="164" fontId="2" fillId="2" borderId="29" xfId="1" applyNumberFormat="1" applyFill="1" applyBorder="1" applyAlignment="1">
      <alignment vertical="center" wrapText="1"/>
    </xf>
    <xf numFmtId="165" fontId="2" fillId="2" borderId="31" xfId="1" applyNumberFormat="1" applyFill="1" applyBorder="1" applyAlignment="1">
      <alignment horizontal="right" vertical="center"/>
    </xf>
    <xf numFmtId="165" fontId="2" fillId="2" borderId="32" xfId="1" applyNumberFormat="1" applyFill="1" applyBorder="1" applyAlignment="1">
      <alignment horizontal="right" vertical="center"/>
    </xf>
    <xf numFmtId="164" fontId="2" fillId="2" borderId="33" xfId="1" applyNumberFormat="1" applyFill="1" applyBorder="1" applyAlignment="1">
      <alignment horizontal="right" vertical="center"/>
    </xf>
    <xf numFmtId="164" fontId="2" fillId="2" borderId="29" xfId="1" applyNumberFormat="1" applyFill="1" applyBorder="1" applyAlignment="1">
      <alignment vertical="center"/>
    </xf>
    <xf numFmtId="164" fontId="2" fillId="2" borderId="29" xfId="1" applyNumberFormat="1" applyFill="1" applyBorder="1" applyAlignment="1">
      <alignment horizontal="left" vertical="center" wrapText="1"/>
    </xf>
    <xf numFmtId="164" fontId="2" fillId="2" borderId="0" xfId="1" applyNumberFormat="1" applyFill="1" applyAlignment="1">
      <alignment horizontal="center" vertical="center"/>
    </xf>
    <xf numFmtId="164" fontId="11" fillId="0" borderId="29" xfId="1" applyNumberFormat="1" applyFont="1" applyBorder="1" applyAlignment="1">
      <alignment horizontal="center" vertical="center"/>
    </xf>
    <xf numFmtId="164" fontId="11" fillId="0" borderId="29" xfId="1" applyNumberFormat="1" applyFont="1" applyBorder="1" applyAlignment="1">
      <alignment vertical="center"/>
    </xf>
    <xf numFmtId="164" fontId="11" fillId="0" borderId="29" xfId="1" applyNumberFormat="1" applyFont="1" applyBorder="1" applyAlignment="1">
      <alignment horizontal="right" vertical="center"/>
    </xf>
    <xf numFmtId="164" fontId="11" fillId="0" borderId="33" xfId="1" applyNumberFormat="1" applyFont="1" applyBorder="1" applyAlignment="1">
      <alignment horizontal="right" vertical="center"/>
    </xf>
    <xf numFmtId="49" fontId="2" fillId="0" borderId="46" xfId="1" applyNumberFormat="1" applyBorder="1" applyAlignment="1">
      <alignment horizontal="center" vertical="center"/>
    </xf>
    <xf numFmtId="164" fontId="2" fillId="0" borderId="15" xfId="1" applyNumberFormat="1" applyBorder="1" applyAlignment="1">
      <alignment horizontal="center" vertical="center"/>
    </xf>
    <xf numFmtId="164" fontId="2" fillId="0" borderId="15" xfId="1" applyNumberFormat="1" applyBorder="1" applyAlignment="1">
      <alignment horizontal="left" vertical="center" wrapText="1"/>
    </xf>
    <xf numFmtId="164" fontId="2" fillId="0" borderId="15" xfId="1" applyNumberFormat="1" applyBorder="1" applyAlignment="1">
      <alignment horizontal="right" vertical="center"/>
    </xf>
    <xf numFmtId="164" fontId="2" fillId="0" borderId="47" xfId="1" applyNumberFormat="1" applyBorder="1" applyAlignment="1">
      <alignment horizontal="right" vertical="center"/>
    </xf>
    <xf numFmtId="164" fontId="2" fillId="0" borderId="48" xfId="1" applyNumberFormat="1" applyBorder="1" applyAlignment="1">
      <alignment horizontal="center" vertical="center" wrapText="1"/>
    </xf>
    <xf numFmtId="164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4" fontId="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0" fontId="8" fillId="3" borderId="4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4" fillId="2" borderId="0" xfId="1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3" borderId="1" xfId="1" applyNumberFormat="1" applyFont="1" applyFill="1" applyBorder="1" applyAlignment="1">
      <alignment horizontal="center" vertical="center" wrapText="1"/>
    </xf>
    <xf numFmtId="49" fontId="7" fillId="3" borderId="10" xfId="1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B14A655-C4F0-40D1-B9ED-6848E596E9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5487DFCD-3F57-4F21-A459-98ED378CE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oviedo/Desktop/Guatenominas-2019-2020-2021/Nomina%20Renglon%20011-2021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56716-5992-4F24-9EDB-ABE2672EAFE5}">
  <sheetPr>
    <tabColor rgb="FF002060"/>
  </sheetPr>
  <dimension ref="B1:Q40"/>
  <sheetViews>
    <sheetView tabSelected="1" zoomScale="75" zoomScaleNormal="75" workbookViewId="0">
      <selection activeCell="B4" sqref="B4:O4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16.710937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5" width="16.7109375" style="5" customWidth="1"/>
    <col min="16" max="16384" width="11.5703125" style="1"/>
  </cols>
  <sheetData>
    <row r="1" spans="2:15" x14ac:dyDescent="0.25">
      <c r="C1" s="97" t="s">
        <v>0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2:15" x14ac:dyDescent="0.25">
      <c r="B2" s="98" t="s">
        <v>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2:15" x14ac:dyDescent="0.25">
      <c r="B3" s="2"/>
      <c r="C3" s="99" t="s">
        <v>2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2:15" ht="16.5" customHeight="1" x14ac:dyDescent="0.25">
      <c r="B4" s="100" t="s">
        <v>3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2:15" ht="14.2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5" ht="14.45" customHeight="1" x14ac:dyDescent="0.25">
      <c r="B6" s="101" t="s">
        <v>5</v>
      </c>
      <c r="C6" s="103" t="s">
        <v>6</v>
      </c>
      <c r="D6" s="104"/>
      <c r="E6" s="107" t="s">
        <v>7</v>
      </c>
      <c r="F6" s="6" t="s">
        <v>8</v>
      </c>
      <c r="G6" s="109" t="s">
        <v>9</v>
      </c>
      <c r="H6" s="110"/>
      <c r="I6" s="91" t="s">
        <v>10</v>
      </c>
      <c r="J6" s="111" t="s">
        <v>11</v>
      </c>
      <c r="K6" s="111"/>
      <c r="L6" s="111"/>
      <c r="M6" s="91" t="s">
        <v>11</v>
      </c>
      <c r="N6" s="93" t="s">
        <v>12</v>
      </c>
      <c r="O6" s="95"/>
    </row>
    <row r="7" spans="2:15" ht="30" customHeight="1" thickBot="1" x14ac:dyDescent="0.3">
      <c r="B7" s="102"/>
      <c r="C7" s="105"/>
      <c r="D7" s="106"/>
      <c r="E7" s="108"/>
      <c r="F7" s="7" t="s">
        <v>13</v>
      </c>
      <c r="G7" s="8" t="s">
        <v>14</v>
      </c>
      <c r="H7" s="9" t="s">
        <v>15</v>
      </c>
      <c r="I7" s="92"/>
      <c r="J7" s="10" t="s">
        <v>16</v>
      </c>
      <c r="K7" s="11" t="s">
        <v>17</v>
      </c>
      <c r="L7" s="12" t="s">
        <v>18</v>
      </c>
      <c r="M7" s="92"/>
      <c r="N7" s="94"/>
      <c r="O7" s="96"/>
    </row>
    <row r="8" spans="2:15" ht="26.25" customHeight="1" x14ac:dyDescent="0.25">
      <c r="B8" s="13" t="s">
        <v>19</v>
      </c>
      <c r="C8" s="14" t="s">
        <v>20</v>
      </c>
      <c r="D8" s="15" t="s">
        <v>21</v>
      </c>
      <c r="E8" s="16" t="s">
        <v>22</v>
      </c>
      <c r="F8" s="17">
        <v>22000</v>
      </c>
      <c r="G8" s="17">
        <v>375</v>
      </c>
      <c r="H8" s="17">
        <v>2750</v>
      </c>
      <c r="I8" s="17">
        <f t="shared" ref="I8:I25" si="0">ROUND(SUM(F8:H8),2)</f>
        <v>25125</v>
      </c>
      <c r="J8" s="18">
        <f t="shared" ref="J8:J15" si="1">ROUND((F8+G8)*4.83%,2)</f>
        <v>1080.71</v>
      </c>
      <c r="K8" s="19">
        <f t="shared" ref="K8:K15" si="2">ROUND((F8+G8)*1.344%,2)</f>
        <v>300.72000000000003</v>
      </c>
      <c r="L8" s="20">
        <v>878.05</v>
      </c>
      <c r="M8" s="17">
        <v>2532.79</v>
      </c>
      <c r="N8" s="21">
        <f t="shared" ref="N8:N38" si="3">ROUND(I8-M8,2)</f>
        <v>22592.21</v>
      </c>
      <c r="O8" s="22"/>
    </row>
    <row r="9" spans="2:15" ht="27.75" customHeight="1" x14ac:dyDescent="0.25">
      <c r="B9" s="23" t="s">
        <v>23</v>
      </c>
      <c r="C9" s="24" t="s">
        <v>24</v>
      </c>
      <c r="D9" s="25" t="s">
        <v>25</v>
      </c>
      <c r="E9" s="26" t="s">
        <v>26</v>
      </c>
      <c r="F9" s="27">
        <v>7000</v>
      </c>
      <c r="G9" s="27">
        <v>0</v>
      </c>
      <c r="H9" s="27">
        <v>250</v>
      </c>
      <c r="I9" s="27">
        <f t="shared" ref="I9" si="4">ROUND(SUM(F9:H9),2)</f>
        <v>7250</v>
      </c>
      <c r="J9" s="18">
        <f t="shared" si="1"/>
        <v>338.1</v>
      </c>
      <c r="K9" s="19">
        <f t="shared" si="2"/>
        <v>94.08</v>
      </c>
      <c r="L9" s="20">
        <v>146.43</v>
      </c>
      <c r="M9" s="27">
        <v>578.61</v>
      </c>
      <c r="N9" s="28">
        <f t="shared" si="3"/>
        <v>6671.39</v>
      </c>
      <c r="O9" s="22"/>
    </row>
    <row r="10" spans="2:15" ht="25.5" customHeight="1" x14ac:dyDescent="0.25">
      <c r="B10" s="23" t="s">
        <v>27</v>
      </c>
      <c r="C10" s="29" t="s">
        <v>28</v>
      </c>
      <c r="D10" s="30" t="s">
        <v>29</v>
      </c>
      <c r="E10" s="31" t="s">
        <v>30</v>
      </c>
      <c r="F10" s="27">
        <v>15000</v>
      </c>
      <c r="G10" s="27">
        <v>375</v>
      </c>
      <c r="H10" s="27">
        <v>250</v>
      </c>
      <c r="I10" s="27">
        <f t="shared" si="0"/>
        <v>15625</v>
      </c>
      <c r="J10" s="32">
        <f t="shared" si="1"/>
        <v>742.61</v>
      </c>
      <c r="K10" s="33">
        <f t="shared" si="2"/>
        <v>206.64</v>
      </c>
      <c r="L10" s="34">
        <v>402.2</v>
      </c>
      <c r="M10" s="27">
        <v>1494.2</v>
      </c>
      <c r="N10" s="28">
        <f t="shared" si="3"/>
        <v>14130.8</v>
      </c>
      <c r="O10" s="35"/>
    </row>
    <row r="11" spans="2:15" ht="24" customHeight="1" x14ac:dyDescent="0.25">
      <c r="B11" s="23" t="s">
        <v>31</v>
      </c>
      <c r="C11" s="29" t="s">
        <v>32</v>
      </c>
      <c r="D11" s="30" t="s">
        <v>33</v>
      </c>
      <c r="E11" s="31" t="s">
        <v>34</v>
      </c>
      <c r="F11" s="27">
        <v>10000</v>
      </c>
      <c r="G11" s="27">
        <v>0</v>
      </c>
      <c r="H11" s="27">
        <v>250</v>
      </c>
      <c r="I11" s="27">
        <f t="shared" si="0"/>
        <v>10250</v>
      </c>
      <c r="J11" s="32">
        <f t="shared" si="1"/>
        <v>483</v>
      </c>
      <c r="K11" s="36">
        <f t="shared" si="2"/>
        <v>134.4</v>
      </c>
      <c r="L11" s="34">
        <v>289.18</v>
      </c>
      <c r="M11" s="27">
        <v>906.58</v>
      </c>
      <c r="N11" s="28">
        <f t="shared" si="3"/>
        <v>9343.42</v>
      </c>
      <c r="O11" s="35"/>
    </row>
    <row r="12" spans="2:15" ht="26.25" customHeight="1" x14ac:dyDescent="0.25">
      <c r="B12" s="23" t="s">
        <v>35</v>
      </c>
      <c r="C12" s="29" t="s">
        <v>36</v>
      </c>
      <c r="D12" s="30" t="s">
        <v>37</v>
      </c>
      <c r="E12" s="31" t="s">
        <v>38</v>
      </c>
      <c r="F12" s="37">
        <v>5000</v>
      </c>
      <c r="G12" s="27">
        <v>0</v>
      </c>
      <c r="H12" s="27">
        <v>250</v>
      </c>
      <c r="I12" s="27">
        <f t="shared" ref="I12:I14" si="5">ROUND(SUM(F12:H12),2)</f>
        <v>5250</v>
      </c>
      <c r="J12" s="32">
        <f t="shared" si="1"/>
        <v>241.5</v>
      </c>
      <c r="K12" s="36">
        <f t="shared" si="2"/>
        <v>67.2</v>
      </c>
      <c r="L12" s="34">
        <v>289.18</v>
      </c>
      <c r="M12" s="27">
        <v>359.96</v>
      </c>
      <c r="N12" s="28">
        <f t="shared" si="3"/>
        <v>4890.04</v>
      </c>
      <c r="O12" s="35"/>
    </row>
    <row r="13" spans="2:15" s="46" customFormat="1" ht="25.5" customHeight="1" x14ac:dyDescent="0.25">
      <c r="B13" s="38" t="s">
        <v>39</v>
      </c>
      <c r="C13" s="29" t="s">
        <v>40</v>
      </c>
      <c r="D13" s="30" t="s">
        <v>41</v>
      </c>
      <c r="E13" s="31" t="s">
        <v>42</v>
      </c>
      <c r="F13" s="39">
        <v>17000</v>
      </c>
      <c r="G13" s="40">
        <v>375</v>
      </c>
      <c r="H13" s="40">
        <v>2250</v>
      </c>
      <c r="I13" s="40">
        <f t="shared" si="5"/>
        <v>19625</v>
      </c>
      <c r="J13" s="41">
        <f t="shared" si="1"/>
        <v>839.21</v>
      </c>
      <c r="K13" s="42">
        <f t="shared" si="2"/>
        <v>233.52</v>
      </c>
      <c r="L13" s="43">
        <v>878.05</v>
      </c>
      <c r="M13" s="40">
        <v>1908.87</v>
      </c>
      <c r="N13" s="44">
        <f t="shared" si="3"/>
        <v>17716.13</v>
      </c>
      <c r="O13" s="45"/>
    </row>
    <row r="14" spans="2:15" ht="25.5" customHeight="1" x14ac:dyDescent="0.25">
      <c r="B14" s="23" t="s">
        <v>43</v>
      </c>
      <c r="C14" s="29" t="s">
        <v>44</v>
      </c>
      <c r="D14" s="30" t="s">
        <v>45</v>
      </c>
      <c r="E14" s="31" t="s">
        <v>46</v>
      </c>
      <c r="F14" s="27">
        <v>7000</v>
      </c>
      <c r="G14" s="27">
        <v>0</v>
      </c>
      <c r="H14" s="27">
        <v>250</v>
      </c>
      <c r="I14" s="27">
        <f t="shared" si="5"/>
        <v>7250</v>
      </c>
      <c r="J14" s="32">
        <f t="shared" si="1"/>
        <v>338.1</v>
      </c>
      <c r="K14" s="33">
        <f t="shared" si="2"/>
        <v>94.08</v>
      </c>
      <c r="L14" s="34">
        <v>402.2</v>
      </c>
      <c r="M14" s="27">
        <v>578.61</v>
      </c>
      <c r="N14" s="28">
        <f t="shared" si="3"/>
        <v>6671.39</v>
      </c>
      <c r="O14" s="35"/>
    </row>
    <row r="15" spans="2:15" ht="26.25" customHeight="1" x14ac:dyDescent="0.25">
      <c r="B15" s="23" t="s">
        <v>47</v>
      </c>
      <c r="C15" s="25" t="s">
        <v>48</v>
      </c>
      <c r="D15" s="25" t="s">
        <v>49</v>
      </c>
      <c r="E15" s="47" t="s">
        <v>50</v>
      </c>
      <c r="F15" s="27">
        <v>15000</v>
      </c>
      <c r="G15" s="27">
        <v>375</v>
      </c>
      <c r="H15" s="27">
        <v>250</v>
      </c>
      <c r="I15" s="27">
        <f t="shared" si="0"/>
        <v>15625</v>
      </c>
      <c r="J15" s="32">
        <f t="shared" si="1"/>
        <v>742.61</v>
      </c>
      <c r="K15" s="33">
        <f t="shared" si="2"/>
        <v>206.64</v>
      </c>
      <c r="L15" s="34">
        <v>544.95000000000005</v>
      </c>
      <c r="M15" s="27">
        <v>1494.2</v>
      </c>
      <c r="N15" s="28">
        <f t="shared" si="3"/>
        <v>14130.8</v>
      </c>
      <c r="O15" s="35"/>
    </row>
    <row r="16" spans="2:15" ht="29.25" customHeight="1" x14ac:dyDescent="0.25">
      <c r="B16" s="23" t="s">
        <v>51</v>
      </c>
      <c r="C16" s="24" t="s">
        <v>52</v>
      </c>
      <c r="D16" s="25" t="s">
        <v>53</v>
      </c>
      <c r="E16" s="48" t="s">
        <v>54</v>
      </c>
      <c r="F16" s="27">
        <v>15000</v>
      </c>
      <c r="G16" s="27">
        <v>375</v>
      </c>
      <c r="H16" s="27">
        <f>1000+250</f>
        <v>1250</v>
      </c>
      <c r="I16" s="27">
        <f t="shared" si="0"/>
        <v>16625</v>
      </c>
      <c r="J16" s="32">
        <f>ROUND((F16+G16+H16-250)*4.83%,2)</f>
        <v>790.91</v>
      </c>
      <c r="K16" s="33">
        <f>ROUND((F16+G16+H16-250)*1.344%,2)</f>
        <v>220.08</v>
      </c>
      <c r="L16" s="34">
        <v>592.54</v>
      </c>
      <c r="M16" s="27">
        <v>1603.53</v>
      </c>
      <c r="N16" s="28">
        <f t="shared" si="3"/>
        <v>15021.47</v>
      </c>
      <c r="O16" s="35"/>
    </row>
    <row r="17" spans="2:17" ht="25.5" customHeight="1" x14ac:dyDescent="0.25">
      <c r="B17" s="23" t="s">
        <v>55</v>
      </c>
      <c r="C17" s="24" t="s">
        <v>56</v>
      </c>
      <c r="D17" s="25" t="s">
        <v>57</v>
      </c>
      <c r="E17" s="49" t="s">
        <v>58</v>
      </c>
      <c r="F17" s="27">
        <v>5000</v>
      </c>
      <c r="G17" s="27">
        <v>0</v>
      </c>
      <c r="H17" s="27">
        <v>250</v>
      </c>
      <c r="I17" s="27">
        <f t="shared" si="0"/>
        <v>5250</v>
      </c>
      <c r="J17" s="32">
        <f t="shared" ref="J17:J37" si="6">ROUND((F17+G17)*4.83%,2)</f>
        <v>241.5</v>
      </c>
      <c r="K17" s="33">
        <f>ROUND((F17+G17+H17-250)*1.344%,2)</f>
        <v>67.2</v>
      </c>
      <c r="L17" s="34">
        <v>51.26</v>
      </c>
      <c r="M17" s="27">
        <v>359.96</v>
      </c>
      <c r="N17" s="28">
        <f t="shared" si="3"/>
        <v>4890.04</v>
      </c>
      <c r="O17" s="35"/>
    </row>
    <row r="18" spans="2:17" ht="27.75" customHeight="1" x14ac:dyDescent="0.25">
      <c r="B18" s="23" t="s">
        <v>59</v>
      </c>
      <c r="C18" s="24" t="s">
        <v>60</v>
      </c>
      <c r="D18" s="25" t="s">
        <v>61</v>
      </c>
      <c r="E18" s="48" t="s">
        <v>62</v>
      </c>
      <c r="F18" s="27">
        <v>12000</v>
      </c>
      <c r="G18" s="27">
        <v>375</v>
      </c>
      <c r="H18" s="37">
        <v>250</v>
      </c>
      <c r="I18" s="27">
        <f t="shared" ref="I18" si="7">ROUND(SUM(F18:H18),2)</f>
        <v>12625</v>
      </c>
      <c r="J18" s="32">
        <f t="shared" si="6"/>
        <v>597.71</v>
      </c>
      <c r="K18" s="33">
        <f t="shared" ref="K18:K38" si="8">ROUND((F18+G18)*1.344%,2)</f>
        <v>166.32</v>
      </c>
      <c r="L18" s="34">
        <v>402.2</v>
      </c>
      <c r="M18" s="27">
        <v>1166.23</v>
      </c>
      <c r="N18" s="28">
        <f t="shared" si="3"/>
        <v>11458.77</v>
      </c>
      <c r="O18" s="35"/>
    </row>
    <row r="19" spans="2:17" ht="27" customHeight="1" x14ac:dyDescent="0.25">
      <c r="B19" s="23" t="s">
        <v>63</v>
      </c>
      <c r="C19" s="24" t="s">
        <v>64</v>
      </c>
      <c r="D19" s="25" t="s">
        <v>65</v>
      </c>
      <c r="E19" s="48" t="s">
        <v>62</v>
      </c>
      <c r="F19" s="27">
        <v>12000</v>
      </c>
      <c r="G19" s="27">
        <v>375</v>
      </c>
      <c r="H19" s="27">
        <v>250</v>
      </c>
      <c r="I19" s="27">
        <f t="shared" si="0"/>
        <v>12625</v>
      </c>
      <c r="J19" s="32">
        <f t="shared" si="6"/>
        <v>597.71</v>
      </c>
      <c r="K19" s="33">
        <f t="shared" si="8"/>
        <v>166.32</v>
      </c>
      <c r="L19" s="34">
        <v>402.2</v>
      </c>
      <c r="M19" s="27">
        <v>1166.23</v>
      </c>
      <c r="N19" s="28">
        <f t="shared" si="3"/>
        <v>11458.77</v>
      </c>
      <c r="O19" s="35"/>
    </row>
    <row r="20" spans="2:17" ht="25.5" customHeight="1" x14ac:dyDescent="0.25">
      <c r="B20" s="23" t="s">
        <v>66</v>
      </c>
      <c r="C20" s="24" t="s">
        <v>67</v>
      </c>
      <c r="D20" s="25" t="s">
        <v>68</v>
      </c>
      <c r="E20" s="48" t="s">
        <v>62</v>
      </c>
      <c r="F20" s="27">
        <v>12000</v>
      </c>
      <c r="G20" s="27">
        <v>375</v>
      </c>
      <c r="H20" s="37">
        <v>250</v>
      </c>
      <c r="I20" s="27">
        <f t="shared" si="0"/>
        <v>12625</v>
      </c>
      <c r="J20" s="32">
        <f t="shared" si="6"/>
        <v>597.71</v>
      </c>
      <c r="K20" s="33">
        <f t="shared" si="8"/>
        <v>166.32</v>
      </c>
      <c r="L20" s="34">
        <v>402.2</v>
      </c>
      <c r="M20" s="27">
        <v>1166.23</v>
      </c>
      <c r="N20" s="28">
        <f t="shared" si="3"/>
        <v>11458.77</v>
      </c>
      <c r="O20" s="35"/>
    </row>
    <row r="21" spans="2:17" ht="29.25" customHeight="1" x14ac:dyDescent="0.25">
      <c r="B21" s="23" t="s">
        <v>69</v>
      </c>
      <c r="C21" s="50" t="s">
        <v>70</v>
      </c>
      <c r="D21" s="25" t="s">
        <v>71</v>
      </c>
      <c r="E21" s="48" t="s">
        <v>62</v>
      </c>
      <c r="F21" s="27">
        <v>12000</v>
      </c>
      <c r="G21" s="27">
        <v>375</v>
      </c>
      <c r="H21" s="27">
        <v>250</v>
      </c>
      <c r="I21" s="27">
        <f t="shared" si="0"/>
        <v>12625</v>
      </c>
      <c r="J21" s="51">
        <f t="shared" si="6"/>
        <v>597.71</v>
      </c>
      <c r="K21" s="52">
        <f t="shared" si="8"/>
        <v>166.32</v>
      </c>
      <c r="L21" s="53">
        <v>402.2</v>
      </c>
      <c r="M21" s="27">
        <v>1166.23</v>
      </c>
      <c r="N21" s="28">
        <f t="shared" si="3"/>
        <v>11458.77</v>
      </c>
      <c r="O21" s="54"/>
    </row>
    <row r="22" spans="2:17" ht="27.75" customHeight="1" x14ac:dyDescent="0.25">
      <c r="B22" s="23" t="s">
        <v>72</v>
      </c>
      <c r="C22" s="25" t="s">
        <v>73</v>
      </c>
      <c r="D22" s="25" t="s">
        <v>74</v>
      </c>
      <c r="E22" s="48" t="s">
        <v>75</v>
      </c>
      <c r="F22" s="27">
        <v>15000</v>
      </c>
      <c r="G22" s="27">
        <v>375</v>
      </c>
      <c r="H22" s="27">
        <v>250</v>
      </c>
      <c r="I22" s="27">
        <f t="shared" si="0"/>
        <v>15625</v>
      </c>
      <c r="J22" s="32">
        <f t="shared" si="6"/>
        <v>742.61</v>
      </c>
      <c r="K22" s="33">
        <f t="shared" si="8"/>
        <v>206.64</v>
      </c>
      <c r="L22" s="34">
        <v>542.95000000000005</v>
      </c>
      <c r="M22" s="27">
        <v>1494.2</v>
      </c>
      <c r="N22" s="28">
        <f t="shared" si="3"/>
        <v>14130.8</v>
      </c>
      <c r="O22" s="35"/>
    </row>
    <row r="23" spans="2:17" ht="25.5" customHeight="1" x14ac:dyDescent="0.25">
      <c r="B23" s="23" t="s">
        <v>76</v>
      </c>
      <c r="C23" s="25" t="s">
        <v>77</v>
      </c>
      <c r="D23" s="25" t="s">
        <v>78</v>
      </c>
      <c r="E23" s="48" t="s">
        <v>79</v>
      </c>
      <c r="F23" s="27">
        <v>15000</v>
      </c>
      <c r="G23" s="27">
        <v>375</v>
      </c>
      <c r="H23" s="27">
        <v>250</v>
      </c>
      <c r="I23" s="27">
        <f t="shared" si="0"/>
        <v>15625</v>
      </c>
      <c r="J23" s="32">
        <f t="shared" si="6"/>
        <v>742.61</v>
      </c>
      <c r="K23" s="33">
        <f t="shared" si="8"/>
        <v>206.64</v>
      </c>
      <c r="L23" s="34">
        <v>544.95000000000005</v>
      </c>
      <c r="M23" s="27">
        <v>1494.2</v>
      </c>
      <c r="N23" s="28">
        <f t="shared" si="3"/>
        <v>14130.8</v>
      </c>
      <c r="O23" s="35"/>
    </row>
    <row r="24" spans="2:17" ht="25.5" customHeight="1" x14ac:dyDescent="0.25">
      <c r="B24" s="23" t="s">
        <v>80</v>
      </c>
      <c r="C24" s="30" t="s">
        <v>81</v>
      </c>
      <c r="D24" s="30" t="s">
        <v>82</v>
      </c>
      <c r="E24" s="48" t="s">
        <v>83</v>
      </c>
      <c r="F24" s="27">
        <v>7000</v>
      </c>
      <c r="G24" s="27">
        <v>0</v>
      </c>
      <c r="H24" s="27">
        <v>250</v>
      </c>
      <c r="I24" s="27">
        <f t="shared" ref="I24" si="9">ROUND(SUM(F24:H24),2)</f>
        <v>7250</v>
      </c>
      <c r="J24" s="32">
        <f t="shared" si="6"/>
        <v>338.1</v>
      </c>
      <c r="K24" s="33">
        <f t="shared" si="8"/>
        <v>94.08</v>
      </c>
      <c r="L24" s="34">
        <v>544.95000000000005</v>
      </c>
      <c r="M24" s="27">
        <v>578.61</v>
      </c>
      <c r="N24" s="28">
        <f t="shared" si="3"/>
        <v>6671.39</v>
      </c>
      <c r="O24" s="35"/>
      <c r="Q24" s="55"/>
    </row>
    <row r="25" spans="2:17" ht="27" customHeight="1" x14ac:dyDescent="0.25">
      <c r="B25" s="23" t="s">
        <v>84</v>
      </c>
      <c r="C25" s="30" t="s">
        <v>85</v>
      </c>
      <c r="D25" s="30" t="s">
        <v>86</v>
      </c>
      <c r="E25" s="49" t="s">
        <v>87</v>
      </c>
      <c r="F25" s="27">
        <v>5000</v>
      </c>
      <c r="G25" s="27">
        <v>0</v>
      </c>
      <c r="H25" s="27">
        <v>250</v>
      </c>
      <c r="I25" s="27">
        <f t="shared" si="0"/>
        <v>5250</v>
      </c>
      <c r="J25" s="32">
        <f t="shared" si="6"/>
        <v>241.5</v>
      </c>
      <c r="K25" s="33">
        <f t="shared" si="8"/>
        <v>67.2</v>
      </c>
      <c r="L25" s="34">
        <v>51.26</v>
      </c>
      <c r="M25" s="27">
        <v>359.96</v>
      </c>
      <c r="N25" s="28">
        <f t="shared" si="3"/>
        <v>4890.04</v>
      </c>
      <c r="O25" s="35"/>
    </row>
    <row r="26" spans="2:17" ht="29.25" customHeight="1" x14ac:dyDescent="0.25">
      <c r="B26" s="23" t="s">
        <v>88</v>
      </c>
      <c r="C26" s="30" t="s">
        <v>89</v>
      </c>
      <c r="D26" s="30" t="s">
        <v>90</v>
      </c>
      <c r="E26" s="48" t="s">
        <v>91</v>
      </c>
      <c r="F26" s="27">
        <v>15000</v>
      </c>
      <c r="G26" s="27">
        <v>375</v>
      </c>
      <c r="H26" s="27">
        <v>250</v>
      </c>
      <c r="I26" s="27">
        <f>ROUND(SUM(F26:H26),2)</f>
        <v>15625</v>
      </c>
      <c r="J26" s="32">
        <f t="shared" si="6"/>
        <v>742.61</v>
      </c>
      <c r="K26" s="33">
        <f t="shared" si="8"/>
        <v>206.64</v>
      </c>
      <c r="L26" s="34">
        <v>544.95000000000005</v>
      </c>
      <c r="M26" s="27">
        <v>1494.2</v>
      </c>
      <c r="N26" s="28">
        <f t="shared" si="3"/>
        <v>14130.8</v>
      </c>
      <c r="O26" s="35"/>
    </row>
    <row r="27" spans="2:17" ht="27" customHeight="1" x14ac:dyDescent="0.25">
      <c r="B27" s="23" t="s">
        <v>92</v>
      </c>
      <c r="C27" s="30" t="s">
        <v>93</v>
      </c>
      <c r="D27" s="30" t="s">
        <v>94</v>
      </c>
      <c r="E27" s="47" t="s">
        <v>95</v>
      </c>
      <c r="F27" s="27">
        <v>15000</v>
      </c>
      <c r="G27" s="27">
        <v>375</v>
      </c>
      <c r="H27" s="27">
        <v>250</v>
      </c>
      <c r="I27" s="27">
        <f t="shared" ref="I27:I38" si="10">ROUND(SUM(F27:H27),2)</f>
        <v>15625</v>
      </c>
      <c r="J27" s="32">
        <f t="shared" si="6"/>
        <v>742.61</v>
      </c>
      <c r="K27" s="33">
        <f t="shared" si="8"/>
        <v>206.64</v>
      </c>
      <c r="L27" s="34">
        <v>0</v>
      </c>
      <c r="M27" s="27">
        <v>1494.2</v>
      </c>
      <c r="N27" s="28">
        <f t="shared" si="3"/>
        <v>14130.8</v>
      </c>
      <c r="O27" s="35" t="s">
        <v>4</v>
      </c>
    </row>
    <row r="28" spans="2:17" ht="28.5" customHeight="1" thickBot="1" x14ac:dyDescent="0.3">
      <c r="B28" s="23" t="s">
        <v>96</v>
      </c>
      <c r="C28" s="30" t="s">
        <v>97</v>
      </c>
      <c r="D28" s="30" t="s">
        <v>98</v>
      </c>
      <c r="E28" s="56" t="s">
        <v>99</v>
      </c>
      <c r="F28" s="27">
        <v>10000</v>
      </c>
      <c r="G28" s="27">
        <v>375</v>
      </c>
      <c r="H28" s="39">
        <v>250</v>
      </c>
      <c r="I28" s="27">
        <f t="shared" si="10"/>
        <v>10625</v>
      </c>
      <c r="J28" s="57">
        <f t="shared" si="6"/>
        <v>501.11</v>
      </c>
      <c r="K28" s="58">
        <f t="shared" si="8"/>
        <v>139.44</v>
      </c>
      <c r="L28" s="59">
        <v>307.02999999999997</v>
      </c>
      <c r="M28" s="27">
        <v>947.58</v>
      </c>
      <c r="N28" s="28">
        <f t="shared" si="3"/>
        <v>9677.42</v>
      </c>
      <c r="O28" s="60"/>
      <c r="Q28" s="55"/>
    </row>
    <row r="29" spans="2:17" ht="24.75" customHeight="1" x14ac:dyDescent="0.25">
      <c r="B29" s="23" t="s">
        <v>100</v>
      </c>
      <c r="C29" s="30" t="s">
        <v>101</v>
      </c>
      <c r="D29" s="30" t="s">
        <v>102</v>
      </c>
      <c r="E29" s="56" t="s">
        <v>103</v>
      </c>
      <c r="F29" s="27">
        <v>10000</v>
      </c>
      <c r="G29" s="27">
        <v>375</v>
      </c>
      <c r="H29" s="61">
        <v>250</v>
      </c>
      <c r="I29" s="27">
        <f t="shared" si="10"/>
        <v>10625</v>
      </c>
      <c r="J29" s="62">
        <f t="shared" si="6"/>
        <v>501.11</v>
      </c>
      <c r="K29" s="63">
        <f t="shared" si="8"/>
        <v>139.44</v>
      </c>
      <c r="L29" s="64">
        <v>263.42</v>
      </c>
      <c r="M29" s="27">
        <v>947.58</v>
      </c>
      <c r="N29" s="65">
        <f t="shared" si="3"/>
        <v>9677.42</v>
      </c>
      <c r="O29" s="22"/>
    </row>
    <row r="30" spans="2:17" ht="24.75" customHeight="1" x14ac:dyDescent="0.25">
      <c r="B30" s="23" t="s">
        <v>104</v>
      </c>
      <c r="C30" s="30" t="s">
        <v>105</v>
      </c>
      <c r="D30" s="30" t="s">
        <v>106</v>
      </c>
      <c r="E30" s="56" t="s">
        <v>107</v>
      </c>
      <c r="F30" s="27">
        <v>10000</v>
      </c>
      <c r="G30" s="27">
        <v>375</v>
      </c>
      <c r="H30" s="66">
        <v>250</v>
      </c>
      <c r="I30" s="27">
        <f t="shared" si="10"/>
        <v>10625</v>
      </c>
      <c r="J30" s="32">
        <f t="shared" si="6"/>
        <v>501.11</v>
      </c>
      <c r="K30" s="33">
        <f t="shared" si="8"/>
        <v>139.44</v>
      </c>
      <c r="L30" s="34">
        <v>307.02999999999997</v>
      </c>
      <c r="M30" s="27">
        <v>947.58</v>
      </c>
      <c r="N30" s="28">
        <f t="shared" si="3"/>
        <v>9677.42</v>
      </c>
      <c r="O30" s="35"/>
    </row>
    <row r="31" spans="2:17" s="46" customFormat="1" ht="26.25" customHeight="1" x14ac:dyDescent="0.25">
      <c r="B31" s="38" t="s">
        <v>108</v>
      </c>
      <c r="C31" s="30" t="s">
        <v>109</v>
      </c>
      <c r="D31" s="29" t="s">
        <v>110</v>
      </c>
      <c r="E31" s="67" t="s">
        <v>111</v>
      </c>
      <c r="F31" s="39">
        <v>3250</v>
      </c>
      <c r="G31" s="39">
        <v>0</v>
      </c>
      <c r="H31" s="39">
        <v>116.07</v>
      </c>
      <c r="I31" s="39">
        <f t="shared" si="10"/>
        <v>3366.07</v>
      </c>
      <c r="J31" s="68">
        <f t="shared" si="6"/>
        <v>156.97999999999999</v>
      </c>
      <c r="K31" s="69">
        <f t="shared" si="8"/>
        <v>43.68</v>
      </c>
      <c r="L31" s="70">
        <v>146.43</v>
      </c>
      <c r="M31" s="27">
        <v>312.04000000000002</v>
      </c>
      <c r="N31" s="28">
        <f t="shared" si="3"/>
        <v>3054.03</v>
      </c>
      <c r="O31" s="45"/>
    </row>
    <row r="32" spans="2:17" s="46" customFormat="1" ht="26.25" customHeight="1" x14ac:dyDescent="0.25">
      <c r="B32" s="38" t="s">
        <v>108</v>
      </c>
      <c r="C32" s="30" t="s">
        <v>109</v>
      </c>
      <c r="D32" s="29" t="s">
        <v>110</v>
      </c>
      <c r="E32" s="67" t="s">
        <v>111</v>
      </c>
      <c r="F32" s="39">
        <v>7000</v>
      </c>
      <c r="G32" s="39">
        <v>0</v>
      </c>
      <c r="H32" s="39">
        <v>250</v>
      </c>
      <c r="I32" s="39">
        <f t="shared" si="10"/>
        <v>7250</v>
      </c>
      <c r="J32" s="68">
        <f t="shared" si="6"/>
        <v>338.1</v>
      </c>
      <c r="K32" s="69">
        <f t="shared" si="8"/>
        <v>94.08</v>
      </c>
      <c r="L32" s="70">
        <v>146.43</v>
      </c>
      <c r="M32" s="27">
        <v>543.55999999999995</v>
      </c>
      <c r="N32" s="28">
        <f t="shared" si="3"/>
        <v>6706.44</v>
      </c>
      <c r="O32" s="45"/>
    </row>
    <row r="33" spans="2:15" s="46" customFormat="1" ht="26.25" customHeight="1" x14ac:dyDescent="0.25">
      <c r="B33" s="38" t="s">
        <v>112</v>
      </c>
      <c r="C33" s="30" t="s">
        <v>113</v>
      </c>
      <c r="D33" s="29" t="s">
        <v>114</v>
      </c>
      <c r="E33" s="71" t="s">
        <v>115</v>
      </c>
      <c r="F33" s="39">
        <v>7000</v>
      </c>
      <c r="G33" s="39">
        <v>0</v>
      </c>
      <c r="H33" s="39">
        <v>250</v>
      </c>
      <c r="I33" s="39">
        <f t="shared" si="10"/>
        <v>7250</v>
      </c>
      <c r="J33" s="68">
        <f t="shared" si="6"/>
        <v>338.1</v>
      </c>
      <c r="K33" s="69">
        <f t="shared" si="8"/>
        <v>94.08</v>
      </c>
      <c r="L33" s="70">
        <v>146.43</v>
      </c>
      <c r="M33" s="27">
        <v>578.61</v>
      </c>
      <c r="N33" s="28">
        <f t="shared" si="3"/>
        <v>6671.39</v>
      </c>
      <c r="O33" s="45"/>
    </row>
    <row r="34" spans="2:15" s="46" customFormat="1" ht="32.25" customHeight="1" x14ac:dyDescent="0.25">
      <c r="B34" s="38" t="s">
        <v>116</v>
      </c>
      <c r="C34" s="30" t="s">
        <v>117</v>
      </c>
      <c r="D34" s="29" t="s">
        <v>118</v>
      </c>
      <c r="E34" s="72" t="s">
        <v>119</v>
      </c>
      <c r="F34" s="39">
        <v>7000</v>
      </c>
      <c r="G34" s="39">
        <v>0</v>
      </c>
      <c r="H34" s="39">
        <v>250</v>
      </c>
      <c r="I34" s="39">
        <f t="shared" si="10"/>
        <v>7250</v>
      </c>
      <c r="J34" s="68">
        <f t="shared" si="6"/>
        <v>338.1</v>
      </c>
      <c r="K34" s="69">
        <f t="shared" si="8"/>
        <v>94.08</v>
      </c>
      <c r="L34" s="70">
        <v>146.43</v>
      </c>
      <c r="M34" s="27">
        <v>578.61</v>
      </c>
      <c r="N34" s="28">
        <f t="shared" si="3"/>
        <v>6671.39</v>
      </c>
      <c r="O34" s="45"/>
    </row>
    <row r="35" spans="2:15" ht="24.75" customHeight="1" x14ac:dyDescent="0.25">
      <c r="B35" s="23" t="s">
        <v>120</v>
      </c>
      <c r="C35" s="30" t="s">
        <v>121</v>
      </c>
      <c r="D35" s="73" t="s">
        <v>122</v>
      </c>
      <c r="E35" s="47" t="s">
        <v>123</v>
      </c>
      <c r="F35" s="37">
        <v>7000</v>
      </c>
      <c r="G35" s="27">
        <v>0</v>
      </c>
      <c r="H35" s="27">
        <v>250</v>
      </c>
      <c r="I35" s="27">
        <f t="shared" si="10"/>
        <v>7250</v>
      </c>
      <c r="J35" s="32">
        <f t="shared" si="6"/>
        <v>338.1</v>
      </c>
      <c r="K35" s="33">
        <f t="shared" si="8"/>
        <v>94.08</v>
      </c>
      <c r="L35" s="34">
        <v>146.43</v>
      </c>
      <c r="M35" s="27">
        <v>578.61</v>
      </c>
      <c r="N35" s="28">
        <f t="shared" si="3"/>
        <v>6671.39</v>
      </c>
      <c r="O35" s="35"/>
    </row>
    <row r="36" spans="2:15" ht="23.25" customHeight="1" x14ac:dyDescent="0.25">
      <c r="B36" s="23" t="s">
        <v>124</v>
      </c>
      <c r="C36" s="74" t="s">
        <v>125</v>
      </c>
      <c r="D36" s="74" t="s">
        <v>126</v>
      </c>
      <c r="E36" s="75" t="s">
        <v>127</v>
      </c>
      <c r="F36" s="76">
        <v>3500</v>
      </c>
      <c r="G36" s="76">
        <v>0</v>
      </c>
      <c r="H36" s="76">
        <v>250</v>
      </c>
      <c r="I36" s="76">
        <f t="shared" si="10"/>
        <v>3750</v>
      </c>
      <c r="J36" s="32">
        <f t="shared" si="6"/>
        <v>169.05</v>
      </c>
      <c r="K36" s="36">
        <f t="shared" si="8"/>
        <v>47.04</v>
      </c>
      <c r="L36" s="77">
        <v>0</v>
      </c>
      <c r="M36" s="27">
        <v>216.09</v>
      </c>
      <c r="N36" s="28">
        <f t="shared" si="3"/>
        <v>3533.91</v>
      </c>
      <c r="O36" s="35"/>
    </row>
    <row r="37" spans="2:15" ht="28.5" customHeight="1" x14ac:dyDescent="0.25">
      <c r="B37" s="23" t="s">
        <v>128</v>
      </c>
      <c r="C37" s="25" t="s">
        <v>129</v>
      </c>
      <c r="D37" s="25" t="s">
        <v>130</v>
      </c>
      <c r="E37" s="49" t="s">
        <v>131</v>
      </c>
      <c r="F37" s="27">
        <v>15000</v>
      </c>
      <c r="G37" s="27">
        <v>375</v>
      </c>
      <c r="H37" s="27">
        <v>250</v>
      </c>
      <c r="I37" s="27">
        <f t="shared" si="10"/>
        <v>15625</v>
      </c>
      <c r="J37" s="32">
        <f t="shared" si="6"/>
        <v>742.61</v>
      </c>
      <c r="K37" s="33">
        <f t="shared" si="8"/>
        <v>206.64</v>
      </c>
      <c r="L37" s="34">
        <v>544.95000000000005</v>
      </c>
      <c r="M37" s="27">
        <v>1494.2</v>
      </c>
      <c r="N37" s="28">
        <f t="shared" si="3"/>
        <v>14130.8</v>
      </c>
      <c r="O37" s="35"/>
    </row>
    <row r="38" spans="2:15" ht="28.5" customHeight="1" thickBot="1" x14ac:dyDescent="0.3">
      <c r="B38" s="78" t="s">
        <v>132</v>
      </c>
      <c r="C38" s="79" t="s">
        <v>133</v>
      </c>
      <c r="D38" s="79" t="s">
        <v>134</v>
      </c>
      <c r="E38" s="80" t="s">
        <v>135</v>
      </c>
      <c r="F38" s="81">
        <v>10000</v>
      </c>
      <c r="G38" s="81">
        <v>375</v>
      </c>
      <c r="H38" s="81">
        <v>250</v>
      </c>
      <c r="I38" s="81">
        <f t="shared" si="10"/>
        <v>10625</v>
      </c>
      <c r="J38" s="57">
        <v>467.7</v>
      </c>
      <c r="K38" s="58">
        <f t="shared" si="8"/>
        <v>139.44</v>
      </c>
      <c r="L38" s="59">
        <v>0</v>
      </c>
      <c r="M38" s="81">
        <v>947.58</v>
      </c>
      <c r="N38" s="82">
        <f t="shared" si="3"/>
        <v>9677.42</v>
      </c>
      <c r="O38" s="83"/>
    </row>
    <row r="39" spans="2:15" ht="11.25" customHeight="1" x14ac:dyDescent="0.25">
      <c r="I39" s="84"/>
      <c r="J39" s="85"/>
      <c r="K39" s="85"/>
      <c r="L39" s="85"/>
      <c r="M39" s="84"/>
      <c r="N39" s="84"/>
      <c r="O39" s="86">
        <f>+M39+N39</f>
        <v>0</v>
      </c>
    </row>
    <row r="40" spans="2:15" ht="18.75" x14ac:dyDescent="0.25">
      <c r="B40" s="87" t="s">
        <v>136</v>
      </c>
      <c r="C40" s="88"/>
      <c r="D40" s="88"/>
      <c r="E40" s="88"/>
      <c r="F40" s="88"/>
      <c r="G40" s="88"/>
      <c r="H40" s="88"/>
      <c r="I40" s="89"/>
      <c r="J40" s="88"/>
      <c r="K40" s="88"/>
      <c r="L40" s="88"/>
      <c r="M40" s="89"/>
      <c r="O40" s="90"/>
    </row>
  </sheetData>
  <mergeCells count="13">
    <mergeCell ref="M6:M7"/>
    <mergeCell ref="N6:N7"/>
    <mergeCell ref="O6:O7"/>
    <mergeCell ref="C1:O1"/>
    <mergeCell ref="B2:O2"/>
    <mergeCell ref="C3:O3"/>
    <mergeCell ref="B4:O4"/>
    <mergeCell ref="B6:B7"/>
    <mergeCell ref="C6:D7"/>
    <mergeCell ref="E6:E7"/>
    <mergeCell ref="G6:H6"/>
    <mergeCell ref="I6:I7"/>
    <mergeCell ref="J6:L6"/>
  </mergeCells>
  <printOptions horizontalCentered="1"/>
  <pageMargins left="0" right="0" top="0.19685039370078741" bottom="0.59055118110236227" header="0" footer="0"/>
  <pageSetup paperSize="10000" scale="85" orientation="landscape" horizontalDpi="0" verticalDpi="0" r:id="rId1"/>
  <colBreaks count="1" manualBreakCount="1">
    <brk id="14" max="1048575" man="1"/>
  </colBreaks>
  <ignoredErrors>
    <ignoredError sqref="I9:I25" formula="1"/>
    <ignoredError sqref="B8:C22 B23:C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Marzo-2022</vt:lpstr>
      <vt:lpstr>'Marzo-2022'!Área_de_impresión</vt:lpstr>
      <vt:lpstr>'Marzo-2022'!Títulos_a_imprimir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Rosalio Oviedo Marroquín</dc:creator>
  <cp:lastModifiedBy>Augusto Rosalio Oviedo Marroquín</cp:lastModifiedBy>
  <dcterms:created xsi:type="dcterms:W3CDTF">2022-04-05T15:16:18Z</dcterms:created>
  <dcterms:modified xsi:type="dcterms:W3CDTF">2022-04-05T15:25:03Z</dcterms:modified>
</cp:coreProperties>
</file>