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73DF3BAC-5519-4770-AA71-E5923C7F09A8}" xr6:coauthVersionLast="47" xr6:coauthVersionMax="47" xr10:uidLastSave="{00000000-0000-0000-0000-000000000000}"/>
  <bookViews>
    <workbookView xWindow="-120" yWindow="-120" windowWidth="21840" windowHeight="13140" xr2:uid="{82D38340-841A-4715-95ED-379105CE60EE}"/>
  </bookViews>
  <sheets>
    <sheet name="Julio-011-2022" sheetId="1" r:id="rId1"/>
  </sheets>
  <externalReferences>
    <externalReference r:id="rId2"/>
  </externalReferences>
  <definedNames>
    <definedName name="_xlnm.Print_Area" localSheetId="0">'Julio-011-2022'!$A$1:$N$37</definedName>
    <definedName name="h">'[1]Diciembre-2019'!#REF!</definedName>
    <definedName name="_xlnm.Print_Titles" localSheetId="0">'Julio-011-2022'!$1:$7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" l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H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</calcChain>
</file>

<file path=xl/sharedStrings.xml><?xml version="1.0" encoding="utf-8"?>
<sst xmlns="http://schemas.openxmlformats.org/spreadsheetml/2006/main" count="133" uniqueCount="128">
  <si>
    <t>LEY DE ACCESO A LA INFORMACION PÚBLICA ARTÌCULO 10 NUMERAL 4</t>
  </si>
  <si>
    <t>INFORMACIÓN DE OFICIO</t>
  </si>
  <si>
    <t>PUESTOS EN EL RENGLÓN 011 "PERSONAL PERMANENTE"</t>
  </si>
  <si>
    <t>JULIO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</si>
  <si>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</si>
  <si>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</si>
  <si>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</si>
  <si>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</si>
  <si>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</si>
  <si>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</si>
  <si>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</si>
  <si>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</si>
  <si>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</si>
  <si>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</si>
  <si>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</si>
  <si>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</si>
  <si>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</si>
  <si>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</si>
  <si>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</si>
  <si>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</si>
  <si>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Erick Estuardo</t>
  </si>
  <si>
    <t>Cárdenas Lima</t>
  </si>
  <si>
    <t>Director General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</si>
  <si>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</si>
  <si>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</si>
  <si>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</si>
  <si>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</si>
  <si>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</si>
  <si>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</si>
  <si>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</si>
  <si>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</si>
  <si>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</si>
  <si>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</si>
  <si>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</si>
  <si>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</si>
  <si>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</si>
  <si>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 xml:space="preserve">Cinthya Rocío </t>
  </si>
  <si>
    <t>Díaz Castillo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</si>
  <si>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</si>
  <si>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</si>
  <si>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</si>
  <si>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</si>
  <si>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</si>
  <si>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</si>
  <si>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</si>
  <si>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</si>
  <si>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</si>
  <si>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</si>
  <si>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Antonio Rafael</t>
  </si>
  <si>
    <t>Campos Olivero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</si>
  <si>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</si>
  <si>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</si>
  <si>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</si>
  <si>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</si>
  <si>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</si>
  <si>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</si>
  <si>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</si>
  <si>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</si>
  <si>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</si>
  <si>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</si>
  <si>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</si>
  <si>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</si>
  <si>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</si>
  <si>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</si>
  <si>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</si>
  <si>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</si>
  <si>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</si>
  <si>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</si>
  <si>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</si>
  <si>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>Manuel Arturo</t>
  </si>
  <si>
    <t>Samayoa Domínguez</t>
  </si>
  <si>
    <t>Coordinador de Asesoría Jurídica</t>
  </si>
  <si>
    <t>15</t>
  </si>
  <si>
    <t>Julio César</t>
  </si>
  <si>
    <t xml:space="preserve">Paz Gramajo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</si>
  <si>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</si>
  <si>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</si>
  <si>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</si>
  <si>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</si>
  <si>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</si>
  <si>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</si>
  <si>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</si>
  <si>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</si>
  <si>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</si>
  <si>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</si>
  <si>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</si>
  <si>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</si>
  <si>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</si>
  <si>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</si>
  <si>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Heidi Andrea</t>
  </si>
  <si>
    <t>Calmo Rendón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</si>
  <si>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</si>
  <si>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</si>
  <si>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</si>
  <si>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</si>
  <si>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</si>
  <si>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</si>
  <si>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</si>
  <si>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</si>
  <si>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</si>
  <si>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</si>
  <si>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</si>
  <si>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</si>
  <si>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</si>
  <si>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</si>
  <si>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</si>
  <si>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</si>
  <si>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</si>
  <si>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24</t>
  </si>
  <si>
    <t xml:space="preserve">Omar Avidan </t>
  </si>
  <si>
    <t>Reyes Villeda</t>
  </si>
  <si>
    <t>Encargado de Servicios Generales y Transporte</t>
  </si>
  <si>
    <t>25</t>
  </si>
  <si>
    <t>Emilio</t>
  </si>
  <si>
    <t>Interiano Godoy</t>
  </si>
  <si>
    <t>Encargado de Inventarios y Almacén</t>
  </si>
  <si>
    <t>26</t>
  </si>
  <si>
    <t>Petrona</t>
  </si>
  <si>
    <t>Maquin Sub</t>
  </si>
  <si>
    <t>Conserje</t>
  </si>
  <si>
    <t>27</t>
  </si>
  <si>
    <t>Lilian Magaly</t>
  </si>
  <si>
    <t>Zacarías Mejía</t>
  </si>
  <si>
    <t>Coordinador de Recursos Humanos</t>
  </si>
  <si>
    <t>28</t>
  </si>
  <si>
    <t xml:space="preserve">Jorge Luis </t>
  </si>
  <si>
    <t>Cartagena Siguenza</t>
  </si>
  <si>
    <t>Jefe de Gestión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</si>
</sst>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15">
    <xf numFmtId="0" fontId="0" fillId="0" borderId="0" xfId="0"/>
    <xf numFmtId="0" fontId="0" fillId="0" borderId="0" xfId="0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49" fontId="2" fillId="0" borderId="21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164" fontId="2" fillId="0" borderId="22" xfId="1" applyNumberFormat="1" applyBorder="1" applyAlignment="1">
      <alignment horizontal="center" vertical="center"/>
    </xf>
    <xf numFmtId="164" fontId="2" fillId="0" borderId="22" xfId="1" applyNumberFormat="1" applyBorder="1" applyAlignment="1">
      <alignment horizontal="left" vertical="center"/>
    </xf>
    <xf numFmtId="164" fontId="2" fillId="0" borderId="22" xfId="1" applyNumberFormat="1" applyBorder="1" applyAlignment="1">
      <alignment horizontal="right" vertical="center"/>
    </xf>
    <xf numFmtId="165" fontId="2" fillId="0" borderId="23" xfId="1" applyNumberFormat="1" applyBorder="1" applyAlignment="1">
      <alignment horizontal="right" vertical="center"/>
    </xf>
    <xf numFmtId="165" fontId="2" fillId="0" borderId="24" xfId="1" applyNumberFormat="1" applyBorder="1" applyAlignment="1">
      <alignment horizontal="right" vertical="center"/>
    </xf>
    <xf numFmtId="164" fontId="2" fillId="0" borderId="25" xfId="1" applyNumberFormat="1" applyBorder="1" applyAlignment="1">
      <alignment horizontal="right" vertical="center"/>
    </xf>
    <xf numFmtId="164" fontId="2" fillId="2" borderId="22" xfId="1" applyNumberFormat="1" applyFill="1" applyBorder="1" applyAlignment="1">
      <alignment horizontal="right" vertical="center"/>
    </xf>
    <xf numFmtId="164" fontId="2" fillId="0" borderId="26" xfId="1" applyNumberFormat="1" applyBorder="1" applyAlignment="1">
      <alignment horizontal="right" vertical="center"/>
    </xf>
    <xf numFmtId="164" fontId="2" fillId="0" borderId="27" xfId="1" applyNumberFormat="1" applyBorder="1" applyAlignment="1">
      <alignment horizontal="center" vertical="center" wrapText="1"/>
    </xf>
    <xf numFmtId="49" fontId="2" fillId="0" borderId="28" xfId="1" applyNumberFormat="1" applyBorder="1" applyAlignment="1">
      <alignment horizontal="center" vertical="center"/>
    </xf>
    <xf numFmtId="0" fontId="2" fillId="2" borderId="29" xfId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left" vertical="center"/>
    </xf>
    <xf numFmtId="164" fontId="2" fillId="0" borderId="29" xfId="1" applyNumberFormat="1" applyBorder="1" applyAlignment="1">
      <alignment horizontal="right" vertical="center"/>
    </xf>
    <xf numFmtId="165" fontId="2" fillId="0" borderId="30" xfId="1" applyNumberFormat="1" applyBorder="1" applyAlignment="1">
      <alignment horizontal="right" vertical="center"/>
    </xf>
    <xf numFmtId="165" fontId="2" fillId="0" borderId="31" xfId="1" applyNumberFormat="1" applyBorder="1" applyAlignment="1">
      <alignment horizontal="right" vertical="center"/>
    </xf>
    <xf numFmtId="164" fontId="2" fillId="0" borderId="32" xfId="1" applyNumberFormat="1" applyBorder="1" applyAlignment="1">
      <alignment horizontal="right" vertical="center"/>
    </xf>
    <xf numFmtId="164" fontId="2" fillId="2" borderId="29" xfId="1" applyNumberFormat="1" applyFill="1" applyBorder="1" applyAlignment="1">
      <alignment horizontal="right" vertical="center"/>
    </xf>
    <xf numFmtId="164" fontId="2" fillId="0" borderId="33" xfId="1" applyNumberFormat="1" applyBorder="1" applyAlignment="1">
      <alignment horizontal="right" vertical="center"/>
    </xf>
    <xf numFmtId="164" fontId="2" fillId="0" borderId="34" xfId="1" applyNumberFormat="1" applyBorder="1" applyAlignment="1">
      <alignment horizontal="center" vertical="center" wrapText="1"/>
    </xf>
    <xf numFmtId="165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49" fontId="2" fillId="2" borderId="28" xfId="1" applyNumberFormat="1" applyFill="1" applyBorder="1" applyAlignment="1">
      <alignment horizontal="center" vertical="center"/>
    </xf>
    <xf numFmtId="165" fontId="2" fillId="2" borderId="23" xfId="1" applyNumberFormat="1" applyFill="1" applyBorder="1" applyAlignment="1">
      <alignment horizontal="right" vertical="center"/>
    </xf>
    <xf numFmtId="165" fontId="2" fillId="2" borderId="24" xfId="1" applyNumberFormat="1" applyFill="1" applyBorder="1" applyAlignment="1">
      <alignment horizontal="right" vertical="center"/>
    </xf>
    <xf numFmtId="164" fontId="2" fillId="2" borderId="25" xfId="1" applyNumberFormat="1" applyFill="1" applyBorder="1" applyAlignment="1">
      <alignment horizontal="right" vertical="center"/>
    </xf>
    <xf numFmtId="164" fontId="2" fillId="2" borderId="26" xfId="1" applyNumberFormat="1" applyFill="1" applyBorder="1" applyAlignment="1">
      <alignment horizontal="right" vertical="center"/>
    </xf>
    <xf numFmtId="164" fontId="2" fillId="2" borderId="34" xfId="1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2" fillId="0" borderId="29" xfId="1" applyNumberFormat="1" applyBorder="1" applyAlignment="1">
      <alignment horizontal="center" vertical="center"/>
    </xf>
    <xf numFmtId="164" fontId="2" fillId="0" borderId="29" xfId="1" applyNumberFormat="1" applyBorder="1" applyAlignment="1">
      <alignment vertical="center" wrapText="1"/>
    </xf>
    <xf numFmtId="0" fontId="2" fillId="0" borderId="29" xfId="1" applyBorder="1" applyAlignment="1">
      <alignment horizontal="center" vertical="center"/>
    </xf>
    <xf numFmtId="164" fontId="2" fillId="0" borderId="29" xfId="1" applyNumberFormat="1" applyBorder="1" applyAlignment="1">
      <alignment horizontal="left" vertical="center" wrapText="1"/>
    </xf>
    <xf numFmtId="164" fontId="2" fillId="0" borderId="0" xfId="1" applyNumberFormat="1" applyAlignment="1">
      <alignment horizontal="left" vertical="center" wrapText="1"/>
    </xf>
    <xf numFmtId="0" fontId="2" fillId="0" borderId="0" xfId="1" applyAlignment="1">
      <alignment horizontal="center" vertical="center"/>
    </xf>
    <xf numFmtId="165" fontId="2" fillId="0" borderId="35" xfId="1" applyNumberFormat="1" applyBorder="1" applyAlignment="1">
      <alignment horizontal="right" vertical="center"/>
    </xf>
    <xf numFmtId="165" fontId="2" fillId="0" borderId="36" xfId="1" applyNumberFormat="1" applyBorder="1" applyAlignment="1">
      <alignment horizontal="right" vertical="center"/>
    </xf>
    <xf numFmtId="164" fontId="2" fillId="0" borderId="37" xfId="1" applyNumberFormat="1" applyBorder="1" applyAlignment="1">
      <alignment horizontal="right" vertical="center"/>
    </xf>
    <xf numFmtId="164" fontId="2" fillId="0" borderId="38" xfId="1" applyNumberForma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2" fillId="0" borderId="29" xfId="1" applyNumberFormat="1" applyBorder="1" applyAlignment="1">
      <alignment vertical="center"/>
    </xf>
    <xf numFmtId="165" fontId="2" fillId="0" borderId="17" xfId="1" applyNumberFormat="1" applyBorder="1" applyAlignment="1">
      <alignment horizontal="right" vertical="center"/>
    </xf>
    <xf numFmtId="165" fontId="2" fillId="0" borderId="18" xfId="1" applyNumberFormat="1" applyBorder="1" applyAlignment="1">
      <alignment horizontal="right" vertical="center"/>
    </xf>
    <xf numFmtId="164" fontId="2" fillId="0" borderId="19" xfId="1" applyNumberFormat="1" applyBorder="1" applyAlignment="1">
      <alignment horizontal="right" vertical="center"/>
    </xf>
    <xf numFmtId="164" fontId="2" fillId="0" borderId="39" xfId="1" applyNumberFormat="1" applyBorder="1" applyAlignment="1">
      <alignment horizontal="center" vertical="center" wrapText="1"/>
    </xf>
    <xf numFmtId="164" fontId="2" fillId="0" borderId="40" xfId="1" applyNumberFormat="1" applyBorder="1" applyAlignment="1">
      <alignment horizontal="right" vertical="center"/>
    </xf>
    <xf numFmtId="165" fontId="2" fillId="0" borderId="41" xfId="1" applyNumberFormat="1" applyBorder="1" applyAlignment="1">
      <alignment horizontal="right" vertical="center"/>
    </xf>
    <xf numFmtId="165" fontId="2" fillId="0" borderId="42" xfId="1" applyNumberFormat="1" applyBorder="1" applyAlignment="1">
      <alignment horizontal="right" vertical="center"/>
    </xf>
    <xf numFmtId="164" fontId="2" fillId="0" borderId="43" xfId="1" applyNumberFormat="1" applyBorder="1" applyAlignment="1">
      <alignment horizontal="right" vertical="center"/>
    </xf>
    <xf numFmtId="164" fontId="2" fillId="0" borderId="44" xfId="1" applyNumberFormat="1" applyBorder="1" applyAlignment="1">
      <alignment horizontal="right" vertical="center"/>
    </xf>
    <xf numFmtId="164" fontId="2" fillId="0" borderId="45" xfId="1" applyNumberFormat="1" applyBorder="1" applyAlignment="1">
      <alignment horizontal="right" vertical="center"/>
    </xf>
    <xf numFmtId="164" fontId="2" fillId="2" borderId="29" xfId="1" applyNumberFormat="1" applyFill="1" applyBorder="1" applyAlignment="1">
      <alignment vertical="center"/>
    </xf>
    <xf numFmtId="165" fontId="2" fillId="2" borderId="30" xfId="1" applyNumberFormat="1" applyFill="1" applyBorder="1" applyAlignment="1">
      <alignment horizontal="right" vertical="center"/>
    </xf>
    <xf numFmtId="165" fontId="2" fillId="2" borderId="31" xfId="1" applyNumberFormat="1" applyFill="1" applyBorder="1" applyAlignment="1">
      <alignment horizontal="right" vertical="center"/>
    </xf>
    <xf numFmtId="164" fontId="2" fillId="2" borderId="32" xfId="1" applyNumberFormat="1" applyFill="1" applyBorder="1" applyAlignment="1">
      <alignment horizontal="right" vertical="center"/>
    </xf>
    <xf numFmtId="164" fontId="2" fillId="2" borderId="0" xfId="1" applyNumberFormat="1" applyFill="1" applyAlignment="1">
      <alignment horizontal="center" vertical="center"/>
    </xf>
    <xf numFmtId="164" fontId="11" fillId="0" borderId="29" xfId="1" applyNumberFormat="1" applyFont="1" applyBorder="1" applyAlignment="1">
      <alignment horizontal="center" vertical="center"/>
    </xf>
    <xf numFmtId="164" fontId="11" fillId="0" borderId="29" xfId="1" applyNumberFormat="1" applyFont="1" applyBorder="1" applyAlignment="1">
      <alignment vertical="center"/>
    </xf>
    <xf numFmtId="164" fontId="11" fillId="0" borderId="29" xfId="1" applyNumberFormat="1" applyFont="1" applyBorder="1" applyAlignment="1">
      <alignment horizontal="right" vertical="center"/>
    </xf>
    <xf numFmtId="164" fontId="11" fillId="0" borderId="32" xfId="1" applyNumberFormat="1" applyFont="1" applyBorder="1" applyAlignment="1">
      <alignment horizontal="right" vertical="center"/>
    </xf>
    <xf numFmtId="49" fontId="2" fillId="0" borderId="46" xfId="1" applyNumberFormat="1" applyBorder="1" applyAlignment="1">
      <alignment horizontal="center" vertical="center"/>
    </xf>
    <xf numFmtId="164" fontId="2" fillId="0" borderId="15" xfId="1" applyNumberFormat="1" applyBorder="1" applyAlignment="1">
      <alignment horizontal="center" vertical="center"/>
    </xf>
    <xf numFmtId="164" fontId="2" fillId="0" borderId="15" xfId="1" applyNumberFormat="1" applyBorder="1" applyAlignment="1">
      <alignment horizontal="left" vertical="center" wrapText="1"/>
    </xf>
    <xf numFmtId="164" fontId="2" fillId="0" borderId="15" xfId="1" applyNumberFormat="1" applyBorder="1" applyAlignment="1">
      <alignment horizontal="right" vertical="center"/>
    </xf>
    <xf numFmtId="164" fontId="2" fillId="2" borderId="15" xfId="1" applyNumberFormat="1" applyFill="1" applyBorder="1" applyAlignment="1">
      <alignment horizontal="right" vertical="center"/>
    </xf>
    <xf numFmtId="164" fontId="2" fillId="0" borderId="47" xfId="1" applyNumberFormat="1" applyBorder="1" applyAlignment="1">
      <alignment horizontal="right" vertical="center"/>
    </xf>
    <xf numFmtId="164" fontId="2" fillId="0" borderId="48" xfId="1" applyNumberForma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0" fillId="0" borderId="0" xfId="0" applyNumberFormat="1" applyAlignment="1">
      <alignment horizontal="center" vertical="center" wrapText="1"/>
    </xf>
    <xf numFmtId="164" fontId="2" fillId="2" borderId="29" xfId="1" applyNumberFormat="1" applyFill="1" applyBorder="1" applyAlignment="1">
      <alignment horizontal="left" vertical="center" wrapText="1"/>
    </xf>
    <xf numFmtId="164" fontId="2" fillId="2" borderId="33" xfId="1" applyNumberFormat="1" applyFill="1" applyBorder="1" applyAlignment="1">
      <alignment horizontal="right" vertical="center"/>
    </xf>
    <xf numFmtId="164" fontId="2" fillId="2" borderId="0" xfId="1" applyNumberFormat="1" applyFill="1" applyAlignment="1">
      <alignment horizontal="left" vertical="center" wrapText="1"/>
    </xf>
    <xf numFmtId="16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15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088517DE-BFB3-4474-BE44-EED824ABE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70D59D51-1CE2-4B94-9D16-056AECB2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019D-36D6-48CC-ADA4-58484C84ADAD}">
  <sheetPr>
    <tabColor rgb="FF002060"/>
  </sheetPr>
  <dimension ref="B1:Q38"/>
  <sheetViews>
    <sheetView tabSelected="1" zoomScale="75" zoomScaleNormal="75" workbookViewId="0">
      <selection activeCell="I36" sqref="I36:O3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6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5" width="16.7109375" style="9" customWidth="1"/>
    <col min="16" max="16384" width="11.5703125" style="1"/>
  </cols>
  <sheetData>
    <row r="1" spans="2:15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6.5" customHeight="1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4.25" customHeight="1" thickBot="1" x14ac:dyDescent="0.3"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5" ht="14.45" customHeight="1" x14ac:dyDescent="0.25">
      <c r="B6" s="10" t="s">
        <v>5</v>
      </c>
      <c r="C6" s="11" t="s">
        <v>6</v>
      </c>
      <c r="D6" s="12"/>
      <c r="E6" s="13" t="s">
        <v>7</v>
      </c>
      <c r="F6" s="14" t="s">
        <v>8</v>
      </c>
      <c r="G6" s="15" t="s">
        <v>9</v>
      </c>
      <c r="H6" s="16"/>
      <c r="I6" s="17" t="s">
        <v>10</v>
      </c>
      <c r="J6" s="18" t="s">
        <v>11</v>
      </c>
      <c r="K6" s="18"/>
      <c r="L6" s="18"/>
      <c r="M6" s="17" t="s">
        <v>11</v>
      </c>
      <c r="N6" s="19" t="s">
        <v>12</v>
      </c>
      <c r="O6" s="20"/>
    </row>
    <row r="7" spans="2:15" ht="30" customHeight="1" thickBot="1" x14ac:dyDescent="0.3">
      <c r="B7" s="21"/>
      <c r="C7" s="22"/>
      <c r="D7" s="23"/>
      <c r="E7" s="24"/>
      <c r="F7" s="25" t="s">
        <v>13</v>
      </c>
      <c r="G7" s="26" t="s">
        <v>14</v>
      </c>
      <c r="H7" s="27" t="s">
        <v>15</v>
      </c>
      <c r="I7" s="28"/>
      <c r="J7" s="29" t="s">
        <v>16</v>
      </c>
      <c r="K7" s="30" t="s">
        <v>17</v>
      </c>
      <c r="L7" s="31" t="s">
        <v>18</v>
      </c>
      <c r="M7" s="28"/>
      <c r="N7" s="32"/>
      <c r="O7" s="33"/>
    </row>
    <row r="8" spans="2:15" ht="26.25" customHeight="1" x14ac:dyDescent="0.25">
      <c r="B8" s="34" t="s">
        <v>19</v>
      </c>
      <c r="C8" s="35" t="s">
        <v>20</v>
      </c>
      <c r="D8" s="36" t="s">
        <v>21</v>
      </c>
      <c r="E8" s="37" t="s">
        <v>22</v>
      </c>
      <c r="F8" s="38">
        <v>22000</v>
      </c>
      <c r="G8" s="38">
        <v>375</v>
      </c>
      <c r="H8" s="38">
        <v>2750</v>
      </c>
      <c r="I8" s="38">
        <f t="shared" ref="I8:I24" si="0">ROUND(SUM(F8:H8),2)</f>
        <v>25125</v>
      </c>
      <c r="J8" s="39">
        <f t="shared" ref="J8:J14" si="1">ROUND((F8+G8)*4.83%,2)</f>
        <v>1080.71</v>
      </c>
      <c r="K8" s="40">
        <f t="shared" ref="K8:K14" si="2">ROUND((F8+G8)*1.344%,2)</f>
        <v>300.72000000000003</v>
      </c>
      <c r="L8" s="41">
        <v>878.05</v>
      </c>
      <c r="M8" s="42">
        <v>2907.33</v>
      </c>
      <c r="N8" s="43">
        <f t="shared" ref="N8:N35" si="3">ROUND(I8-M8,2)</f>
        <v>22217.67</v>
      </c>
      <c r="O8" s="44"/>
    </row>
    <row r="9" spans="2:15" ht="25.5" customHeight="1" x14ac:dyDescent="0.25">
      <c r="B9" s="45" t="s">
        <v>23</v>
      </c>
      <c r="C9" s="46" t="s">
        <v>24</v>
      </c>
      <c r="D9" s="47" t="s">
        <v>25</v>
      </c>
      <c r="E9" s="48" t="s">
        <v>26</v>
      </c>
      <c r="F9" s="49">
        <v>15000</v>
      </c>
      <c r="G9" s="49">
        <v>375</v>
      </c>
      <c r="H9" s="49">
        <v>250</v>
      </c>
      <c r="I9" s="49">
        <f t="shared" si="0"/>
        <v>15625</v>
      </c>
      <c r="J9" s="50">
        <f t="shared" si="1"/>
        <v>742.61</v>
      </c>
      <c r="K9" s="51">
        <f t="shared" si="2"/>
        <v>206.64</v>
      </c>
      <c r="L9" s="52">
        <v>402.2</v>
      </c>
      <c r="M9" s="53">
        <v>1510.87</v>
      </c>
      <c r="N9" s="54">
        <f t="shared" si="3"/>
        <v>14114.13</v>
      </c>
      <c r="O9" s="55"/>
    </row>
    <row r="10" spans="2:15" ht="24" customHeight="1" x14ac:dyDescent="0.25">
      <c r="B10" s="45" t="s">
        <v>27</v>
      </c>
      <c r="C10" s="46" t="s">
        <v>28</v>
      </c>
      <c r="D10" s="47" t="s">
        <v>29</v>
      </c>
      <c r="E10" s="48" t="s">
        <v>30</v>
      </c>
      <c r="F10" s="49">
        <v>10000</v>
      </c>
      <c r="G10" s="49">
        <v>0</v>
      </c>
      <c r="H10" s="49">
        <v>250</v>
      </c>
      <c r="I10" s="49">
        <f t="shared" si="0"/>
        <v>10250</v>
      </c>
      <c r="J10" s="50">
        <f t="shared" si="1"/>
        <v>483</v>
      </c>
      <c r="K10" s="56">
        <f t="shared" si="2"/>
        <v>134.4</v>
      </c>
      <c r="L10" s="52">
        <v>289.18</v>
      </c>
      <c r="M10" s="53">
        <v>923.25</v>
      </c>
      <c r="N10" s="54">
        <f t="shared" si="3"/>
        <v>9326.75</v>
      </c>
      <c r="O10" s="55"/>
    </row>
    <row r="11" spans="2:15" ht="26.25" customHeight="1" x14ac:dyDescent="0.25">
      <c r="B11" s="45" t="s">
        <v>31</v>
      </c>
      <c r="C11" s="46" t="s">
        <v>32</v>
      </c>
      <c r="D11" s="47" t="s">
        <v>33</v>
      </c>
      <c r="E11" s="48" t="s">
        <v>34</v>
      </c>
      <c r="F11" s="57">
        <v>5000</v>
      </c>
      <c r="G11" s="49">
        <v>0</v>
      </c>
      <c r="H11" s="49">
        <v>250</v>
      </c>
      <c r="I11" s="49">
        <f t="shared" ref="I11:I13" si="4">ROUND(SUM(F11:H11),2)</f>
        <v>5250</v>
      </c>
      <c r="J11" s="50">
        <f t="shared" si="1"/>
        <v>241.5</v>
      </c>
      <c r="K11" s="56">
        <f t="shared" si="2"/>
        <v>67.2</v>
      </c>
      <c r="L11" s="52">
        <v>289.18</v>
      </c>
      <c r="M11" s="53">
        <v>376.63</v>
      </c>
      <c r="N11" s="54">
        <f t="shared" si="3"/>
        <v>4873.37</v>
      </c>
      <c r="O11" s="55"/>
    </row>
    <row r="12" spans="2:15" s="64" customFormat="1" ht="25.5" customHeight="1" x14ac:dyDescent="0.25">
      <c r="B12" s="58" t="s">
        <v>35</v>
      </c>
      <c r="C12" s="46" t="s">
        <v>36</v>
      </c>
      <c r="D12" s="47" t="s">
        <v>37</v>
      </c>
      <c r="E12" s="48" t="s">
        <v>38</v>
      </c>
      <c r="F12" s="53">
        <v>17000</v>
      </c>
      <c r="G12" s="42">
        <v>375</v>
      </c>
      <c r="H12" s="42">
        <v>2250</v>
      </c>
      <c r="I12" s="42">
        <f t="shared" si="4"/>
        <v>19625</v>
      </c>
      <c r="J12" s="59">
        <f t="shared" si="1"/>
        <v>839.21</v>
      </c>
      <c r="K12" s="60">
        <f t="shared" si="2"/>
        <v>233.52</v>
      </c>
      <c r="L12" s="61">
        <v>878.05</v>
      </c>
      <c r="M12" s="42">
        <v>1925.54</v>
      </c>
      <c r="N12" s="62">
        <f t="shared" si="3"/>
        <v>17699.46</v>
      </c>
      <c r="O12" s="63"/>
    </row>
    <row r="13" spans="2:15" ht="25.5" customHeight="1" x14ac:dyDescent="0.25">
      <c r="B13" s="45" t="s">
        <v>39</v>
      </c>
      <c r="C13" s="46" t="s">
        <v>40</v>
      </c>
      <c r="D13" s="47" t="s">
        <v>41</v>
      </c>
      <c r="E13" s="48" t="s">
        <v>42</v>
      </c>
      <c r="F13" s="49">
        <v>7000</v>
      </c>
      <c r="G13" s="49">
        <v>0</v>
      </c>
      <c r="H13" s="49">
        <v>250</v>
      </c>
      <c r="I13" s="49">
        <f t="shared" si="4"/>
        <v>7250</v>
      </c>
      <c r="J13" s="50">
        <f t="shared" si="1"/>
        <v>338.1</v>
      </c>
      <c r="K13" s="51">
        <f t="shared" si="2"/>
        <v>94.08</v>
      </c>
      <c r="L13" s="52">
        <v>402.2</v>
      </c>
      <c r="M13" s="53">
        <v>595.28</v>
      </c>
      <c r="N13" s="54">
        <f t="shared" si="3"/>
        <v>6654.72</v>
      </c>
      <c r="O13" s="55"/>
    </row>
    <row r="14" spans="2:15" ht="26.25" customHeight="1" x14ac:dyDescent="0.25">
      <c r="B14" s="45" t="s">
        <v>43</v>
      </c>
      <c r="C14" s="65" t="s">
        <v>44</v>
      </c>
      <c r="D14" s="65" t="s">
        <v>45</v>
      </c>
      <c r="E14" s="66" t="s">
        <v>46</v>
      </c>
      <c r="F14" s="49">
        <v>15000</v>
      </c>
      <c r="G14" s="49">
        <v>375</v>
      </c>
      <c r="H14" s="49">
        <v>250</v>
      </c>
      <c r="I14" s="49">
        <f t="shared" si="0"/>
        <v>15625</v>
      </c>
      <c r="J14" s="50">
        <f t="shared" si="1"/>
        <v>742.61</v>
      </c>
      <c r="K14" s="51">
        <f t="shared" si="2"/>
        <v>206.64</v>
      </c>
      <c r="L14" s="52">
        <v>544.95000000000005</v>
      </c>
      <c r="M14" s="53">
        <v>1510.87</v>
      </c>
      <c r="N14" s="54">
        <f t="shared" si="3"/>
        <v>14114.13</v>
      </c>
      <c r="O14" s="55"/>
    </row>
    <row r="15" spans="2:15" ht="29.25" customHeight="1" x14ac:dyDescent="0.25">
      <c r="B15" s="45" t="s">
        <v>47</v>
      </c>
      <c r="C15" s="67" t="s">
        <v>48</v>
      </c>
      <c r="D15" s="65" t="s">
        <v>49</v>
      </c>
      <c r="E15" s="68" t="s">
        <v>50</v>
      </c>
      <c r="F15" s="49">
        <v>15000</v>
      </c>
      <c r="G15" s="49">
        <v>375</v>
      </c>
      <c r="H15" s="49">
        <f>1000+250</f>
        <v>1250</v>
      </c>
      <c r="I15" s="49">
        <f t="shared" si="0"/>
        <v>16625</v>
      </c>
      <c r="J15" s="50">
        <f>ROUND((F15+G15+H15-250)*4.83%,2)</f>
        <v>790.91</v>
      </c>
      <c r="K15" s="51">
        <f>ROUND((F15+G15+H15-250)*1.344%,2)</f>
        <v>220.08</v>
      </c>
      <c r="L15" s="52">
        <v>592.54</v>
      </c>
      <c r="M15" s="53">
        <v>1620.2</v>
      </c>
      <c r="N15" s="54">
        <f t="shared" si="3"/>
        <v>15004.8</v>
      </c>
      <c r="O15" s="55"/>
    </row>
    <row r="16" spans="2:15" ht="25.5" customHeight="1" x14ac:dyDescent="0.25">
      <c r="B16" s="45" t="s">
        <v>51</v>
      </c>
      <c r="C16" s="67" t="s">
        <v>52</v>
      </c>
      <c r="D16" s="65" t="s">
        <v>53</v>
      </c>
      <c r="E16" s="69" t="s">
        <v>54</v>
      </c>
      <c r="F16" s="49">
        <v>5000</v>
      </c>
      <c r="G16" s="49">
        <v>0</v>
      </c>
      <c r="H16" s="49">
        <v>250</v>
      </c>
      <c r="I16" s="49">
        <f t="shared" si="0"/>
        <v>5250</v>
      </c>
      <c r="J16" s="50">
        <f t="shared" ref="J16:J34" si="5">ROUND((F16+G16)*4.83%,2)</f>
        <v>241.5</v>
      </c>
      <c r="K16" s="51">
        <f>ROUND((F16+G16+H16-250)*1.344%,2)</f>
        <v>67.2</v>
      </c>
      <c r="L16" s="52">
        <v>51.26</v>
      </c>
      <c r="M16" s="53">
        <v>376.63</v>
      </c>
      <c r="N16" s="54">
        <f t="shared" si="3"/>
        <v>4873.37</v>
      </c>
      <c r="O16" s="55"/>
    </row>
    <row r="17" spans="2:17" ht="27.75" customHeight="1" x14ac:dyDescent="0.25">
      <c r="B17" s="45" t="s">
        <v>55</v>
      </c>
      <c r="C17" s="67" t="s">
        <v>56</v>
      </c>
      <c r="D17" s="65" t="s">
        <v>57</v>
      </c>
      <c r="E17" s="68" t="s">
        <v>58</v>
      </c>
      <c r="F17" s="49">
        <v>12000</v>
      </c>
      <c r="G17" s="49">
        <v>375</v>
      </c>
      <c r="H17" s="57">
        <v>250</v>
      </c>
      <c r="I17" s="49">
        <f t="shared" ref="I17" si="6">ROUND(SUM(F17:H17),2)</f>
        <v>12625</v>
      </c>
      <c r="J17" s="50">
        <f t="shared" si="5"/>
        <v>597.71</v>
      </c>
      <c r="K17" s="51">
        <f t="shared" ref="K17:K35" si="7">ROUND((F17+G17)*1.344%,2)</f>
        <v>166.32</v>
      </c>
      <c r="L17" s="52">
        <v>402.2</v>
      </c>
      <c r="M17" s="53">
        <v>1182.9000000000001</v>
      </c>
      <c r="N17" s="54">
        <f t="shared" si="3"/>
        <v>11442.1</v>
      </c>
      <c r="O17" s="55"/>
    </row>
    <row r="18" spans="2:17" ht="27" customHeight="1" x14ac:dyDescent="0.25">
      <c r="B18" s="45" t="s">
        <v>59</v>
      </c>
      <c r="C18" s="67" t="s">
        <v>60</v>
      </c>
      <c r="D18" s="65" t="s">
        <v>61</v>
      </c>
      <c r="E18" s="68" t="s">
        <v>58</v>
      </c>
      <c r="F18" s="49">
        <v>12000</v>
      </c>
      <c r="G18" s="49">
        <v>375</v>
      </c>
      <c r="H18" s="49">
        <v>250</v>
      </c>
      <c r="I18" s="49">
        <f t="shared" si="0"/>
        <v>12625</v>
      </c>
      <c r="J18" s="50">
        <f t="shared" si="5"/>
        <v>597.71</v>
      </c>
      <c r="K18" s="51">
        <f t="shared" si="7"/>
        <v>166.32</v>
      </c>
      <c r="L18" s="52">
        <v>402.2</v>
      </c>
      <c r="M18" s="53">
        <v>1182.9000000000001</v>
      </c>
      <c r="N18" s="54">
        <f t="shared" si="3"/>
        <v>11442.1</v>
      </c>
      <c r="O18" s="55"/>
    </row>
    <row r="19" spans="2:17" ht="25.5" customHeight="1" x14ac:dyDescent="0.25">
      <c r="B19" s="45" t="s">
        <v>62</v>
      </c>
      <c r="C19" s="67" t="s">
        <v>63</v>
      </c>
      <c r="D19" s="65" t="s">
        <v>64</v>
      </c>
      <c r="E19" s="68" t="s">
        <v>58</v>
      </c>
      <c r="F19" s="49">
        <v>12000</v>
      </c>
      <c r="G19" s="49">
        <v>375</v>
      </c>
      <c r="H19" s="57">
        <v>250</v>
      </c>
      <c r="I19" s="49">
        <f t="shared" si="0"/>
        <v>12625</v>
      </c>
      <c r="J19" s="50">
        <f t="shared" si="5"/>
        <v>597.71</v>
      </c>
      <c r="K19" s="51">
        <f t="shared" si="7"/>
        <v>166.32</v>
      </c>
      <c r="L19" s="52">
        <v>402.2</v>
      </c>
      <c r="M19" s="53">
        <v>1182.9000000000001</v>
      </c>
      <c r="N19" s="54">
        <f t="shared" si="3"/>
        <v>11442.1</v>
      </c>
      <c r="O19" s="55"/>
    </row>
    <row r="20" spans="2:17" ht="29.25" customHeight="1" x14ac:dyDescent="0.25">
      <c r="B20" s="45" t="s">
        <v>65</v>
      </c>
      <c r="C20" s="70" t="s">
        <v>66</v>
      </c>
      <c r="D20" s="65" t="s">
        <v>67</v>
      </c>
      <c r="E20" s="68" t="s">
        <v>58</v>
      </c>
      <c r="F20" s="49">
        <v>12000</v>
      </c>
      <c r="G20" s="49">
        <v>375</v>
      </c>
      <c r="H20" s="49">
        <v>250</v>
      </c>
      <c r="I20" s="49">
        <f t="shared" si="0"/>
        <v>12625</v>
      </c>
      <c r="J20" s="71">
        <f t="shared" si="5"/>
        <v>597.71</v>
      </c>
      <c r="K20" s="72">
        <f t="shared" si="7"/>
        <v>166.32</v>
      </c>
      <c r="L20" s="73">
        <v>402.2</v>
      </c>
      <c r="M20" s="53">
        <v>1182.9000000000001</v>
      </c>
      <c r="N20" s="54">
        <f t="shared" si="3"/>
        <v>11442.1</v>
      </c>
      <c r="O20" s="74"/>
    </row>
    <row r="21" spans="2:17" ht="27.75" customHeight="1" x14ac:dyDescent="0.25">
      <c r="B21" s="45" t="s">
        <v>68</v>
      </c>
      <c r="C21" s="65" t="s">
        <v>69</v>
      </c>
      <c r="D21" s="65" t="s">
        <v>70</v>
      </c>
      <c r="E21" s="68" t="s">
        <v>71</v>
      </c>
      <c r="F21" s="49">
        <v>15000</v>
      </c>
      <c r="G21" s="49">
        <v>375</v>
      </c>
      <c r="H21" s="49">
        <v>250</v>
      </c>
      <c r="I21" s="49">
        <f t="shared" si="0"/>
        <v>15625</v>
      </c>
      <c r="J21" s="50">
        <f t="shared" si="5"/>
        <v>742.61</v>
      </c>
      <c r="K21" s="51">
        <f t="shared" si="7"/>
        <v>206.64</v>
      </c>
      <c r="L21" s="52">
        <v>542.95000000000005</v>
      </c>
      <c r="M21" s="53">
        <v>1510.87</v>
      </c>
      <c r="N21" s="54">
        <f t="shared" si="3"/>
        <v>14114.13</v>
      </c>
      <c r="O21" s="55"/>
    </row>
    <row r="22" spans="2:17" ht="25.5" customHeight="1" x14ac:dyDescent="0.25">
      <c r="B22" s="45" t="s">
        <v>72</v>
      </c>
      <c r="C22" s="65" t="s">
        <v>73</v>
      </c>
      <c r="D22" s="65" t="s">
        <v>74</v>
      </c>
      <c r="E22" s="68" t="s">
        <v>75</v>
      </c>
      <c r="F22" s="49">
        <v>15000</v>
      </c>
      <c r="G22" s="49">
        <v>375</v>
      </c>
      <c r="H22" s="49">
        <v>250</v>
      </c>
      <c r="I22" s="49">
        <f t="shared" si="0"/>
        <v>15625</v>
      </c>
      <c r="J22" s="50">
        <f t="shared" si="5"/>
        <v>742.61</v>
      </c>
      <c r="K22" s="51">
        <f t="shared" si="7"/>
        <v>206.64</v>
      </c>
      <c r="L22" s="52">
        <v>544.95000000000005</v>
      </c>
      <c r="M22" s="53">
        <v>1510.87</v>
      </c>
      <c r="N22" s="54">
        <f t="shared" si="3"/>
        <v>14114.13</v>
      </c>
      <c r="O22" s="55"/>
    </row>
    <row r="23" spans="2:17" ht="25.5" customHeight="1" x14ac:dyDescent="0.25">
      <c r="B23" s="45" t="s">
        <v>76</v>
      </c>
      <c r="C23" s="47" t="s">
        <v>77</v>
      </c>
      <c r="D23" s="47" t="s">
        <v>78</v>
      </c>
      <c r="E23" s="68" t="s">
        <v>79</v>
      </c>
      <c r="F23" s="49">
        <v>7000</v>
      </c>
      <c r="G23" s="49">
        <v>0</v>
      </c>
      <c r="H23" s="49">
        <v>250</v>
      </c>
      <c r="I23" s="49">
        <f t="shared" ref="I23" si="8">ROUND(SUM(F23:H23),2)</f>
        <v>7250</v>
      </c>
      <c r="J23" s="50">
        <f t="shared" si="5"/>
        <v>338.1</v>
      </c>
      <c r="K23" s="51">
        <f t="shared" si="7"/>
        <v>94.08</v>
      </c>
      <c r="L23" s="52">
        <v>544.95000000000005</v>
      </c>
      <c r="M23" s="53">
        <v>595.28</v>
      </c>
      <c r="N23" s="54">
        <f t="shared" si="3"/>
        <v>6654.72</v>
      </c>
      <c r="O23" s="55"/>
      <c r="Q23" s="75"/>
    </row>
    <row r="24" spans="2:17" ht="27" customHeight="1" x14ac:dyDescent="0.25">
      <c r="B24" s="45" t="s">
        <v>80</v>
      </c>
      <c r="C24" s="47" t="s">
        <v>81</v>
      </c>
      <c r="D24" s="47" t="s">
        <v>82</v>
      </c>
      <c r="E24" s="69" t="s">
        <v>83</v>
      </c>
      <c r="F24" s="49">
        <v>5000</v>
      </c>
      <c r="G24" s="49">
        <v>0</v>
      </c>
      <c r="H24" s="49">
        <v>250</v>
      </c>
      <c r="I24" s="49">
        <f t="shared" si="0"/>
        <v>5250</v>
      </c>
      <c r="J24" s="50">
        <f t="shared" si="5"/>
        <v>241.5</v>
      </c>
      <c r="K24" s="51">
        <f t="shared" si="7"/>
        <v>67.2</v>
      </c>
      <c r="L24" s="52">
        <v>51.26</v>
      </c>
      <c r="M24" s="53">
        <v>376.63</v>
      </c>
      <c r="N24" s="54">
        <f t="shared" si="3"/>
        <v>4873.37</v>
      </c>
      <c r="O24" s="55"/>
    </row>
    <row r="25" spans="2:17" ht="29.25" customHeight="1" x14ac:dyDescent="0.25">
      <c r="B25" s="45" t="s">
        <v>84</v>
      </c>
      <c r="C25" s="47" t="s">
        <v>85</v>
      </c>
      <c r="D25" s="47" t="s">
        <v>86</v>
      </c>
      <c r="E25" s="68" t="s">
        <v>87</v>
      </c>
      <c r="F25" s="49">
        <v>15000</v>
      </c>
      <c r="G25" s="49">
        <v>375</v>
      </c>
      <c r="H25" s="49">
        <v>250</v>
      </c>
      <c r="I25" s="49">
        <f>ROUND(SUM(F25:H25),2)</f>
        <v>15625</v>
      </c>
      <c r="J25" s="50">
        <f t="shared" si="5"/>
        <v>742.61</v>
      </c>
      <c r="K25" s="51">
        <f t="shared" si="7"/>
        <v>206.64</v>
      </c>
      <c r="L25" s="52">
        <v>544.95000000000005</v>
      </c>
      <c r="M25" s="53">
        <v>1510.87</v>
      </c>
      <c r="N25" s="54">
        <f t="shared" si="3"/>
        <v>14114.13</v>
      </c>
      <c r="O25" s="55"/>
    </row>
    <row r="26" spans="2:17" ht="27" customHeight="1" x14ac:dyDescent="0.25">
      <c r="B26" s="45" t="s">
        <v>88</v>
      </c>
      <c r="C26" s="47" t="s">
        <v>89</v>
      </c>
      <c r="D26" s="47" t="s">
        <v>90</v>
      </c>
      <c r="E26" s="66" t="s">
        <v>91</v>
      </c>
      <c r="F26" s="49">
        <v>15000</v>
      </c>
      <c r="G26" s="49">
        <v>375</v>
      </c>
      <c r="H26" s="49">
        <v>250</v>
      </c>
      <c r="I26" s="49">
        <f t="shared" ref="I26:I35" si="9">ROUND(SUM(F26:H26),2)</f>
        <v>15625</v>
      </c>
      <c r="J26" s="50">
        <f t="shared" si="5"/>
        <v>742.61</v>
      </c>
      <c r="K26" s="51">
        <f t="shared" si="7"/>
        <v>206.64</v>
      </c>
      <c r="L26" s="52">
        <v>0</v>
      </c>
      <c r="M26" s="53">
        <v>1510.87</v>
      </c>
      <c r="N26" s="54">
        <f t="shared" si="3"/>
        <v>14114.13</v>
      </c>
      <c r="O26" s="55" t="s">
        <v>4</v>
      </c>
    </row>
    <row r="27" spans="2:17" ht="28.5" customHeight="1" thickBot="1" x14ac:dyDescent="0.3">
      <c r="B27" s="45" t="s">
        <v>92</v>
      </c>
      <c r="C27" s="47" t="s">
        <v>93</v>
      </c>
      <c r="D27" s="47" t="s">
        <v>94</v>
      </c>
      <c r="E27" s="76" t="s">
        <v>95</v>
      </c>
      <c r="F27" s="49">
        <v>10000</v>
      </c>
      <c r="G27" s="49">
        <v>375</v>
      </c>
      <c r="H27" s="53">
        <v>250</v>
      </c>
      <c r="I27" s="49">
        <f t="shared" si="9"/>
        <v>10625</v>
      </c>
      <c r="J27" s="77">
        <f t="shared" si="5"/>
        <v>501.11</v>
      </c>
      <c r="K27" s="78">
        <f t="shared" si="7"/>
        <v>139.44</v>
      </c>
      <c r="L27" s="79">
        <v>307.02999999999997</v>
      </c>
      <c r="M27" s="53">
        <v>964.25</v>
      </c>
      <c r="N27" s="54">
        <f t="shared" si="3"/>
        <v>9660.75</v>
      </c>
      <c r="O27" s="80"/>
      <c r="Q27" s="75"/>
    </row>
    <row r="28" spans="2:17" ht="24.75" customHeight="1" x14ac:dyDescent="0.25">
      <c r="B28" s="45" t="s">
        <v>96</v>
      </c>
      <c r="C28" s="47" t="s">
        <v>97</v>
      </c>
      <c r="D28" s="47" t="s">
        <v>98</v>
      </c>
      <c r="E28" s="76" t="s">
        <v>99</v>
      </c>
      <c r="F28" s="49">
        <v>10000</v>
      </c>
      <c r="G28" s="49">
        <v>375</v>
      </c>
      <c r="H28" s="81">
        <v>250</v>
      </c>
      <c r="I28" s="49">
        <f t="shared" si="9"/>
        <v>10625</v>
      </c>
      <c r="J28" s="82">
        <f t="shared" si="5"/>
        <v>501.11</v>
      </c>
      <c r="K28" s="83">
        <f t="shared" si="7"/>
        <v>139.44</v>
      </c>
      <c r="L28" s="84">
        <v>263.42</v>
      </c>
      <c r="M28" s="53">
        <v>964.25</v>
      </c>
      <c r="N28" s="85">
        <f t="shared" si="3"/>
        <v>9660.75</v>
      </c>
      <c r="O28" s="44"/>
    </row>
    <row r="29" spans="2:17" ht="24.75" customHeight="1" x14ac:dyDescent="0.25">
      <c r="B29" s="45" t="s">
        <v>100</v>
      </c>
      <c r="C29" s="47" t="s">
        <v>101</v>
      </c>
      <c r="D29" s="47" t="s">
        <v>102</v>
      </c>
      <c r="E29" s="76" t="s">
        <v>103</v>
      </c>
      <c r="F29" s="49">
        <v>10000</v>
      </c>
      <c r="G29" s="49">
        <v>375</v>
      </c>
      <c r="H29" s="86">
        <v>250</v>
      </c>
      <c r="I29" s="49">
        <f t="shared" si="9"/>
        <v>10625</v>
      </c>
      <c r="J29" s="50">
        <f t="shared" si="5"/>
        <v>501.11</v>
      </c>
      <c r="K29" s="51">
        <f t="shared" si="7"/>
        <v>139.44</v>
      </c>
      <c r="L29" s="52">
        <v>307.02999999999997</v>
      </c>
      <c r="M29" s="53">
        <v>964.25</v>
      </c>
      <c r="N29" s="54">
        <f t="shared" si="3"/>
        <v>9660.75</v>
      </c>
      <c r="O29" s="55"/>
    </row>
    <row r="30" spans="2:17" s="64" customFormat="1" ht="26.25" customHeight="1" x14ac:dyDescent="0.25">
      <c r="B30" s="58" t="s">
        <v>104</v>
      </c>
      <c r="C30" s="47" t="s">
        <v>105</v>
      </c>
      <c r="D30" s="46" t="s">
        <v>106</v>
      </c>
      <c r="E30" s="87" t="s">
        <v>107</v>
      </c>
      <c r="F30" s="53">
        <v>7000</v>
      </c>
      <c r="G30" s="53">
        <v>0</v>
      </c>
      <c r="H30" s="53">
        <v>250</v>
      </c>
      <c r="I30" s="53">
        <f t="shared" si="9"/>
        <v>7250</v>
      </c>
      <c r="J30" s="88">
        <f t="shared" si="5"/>
        <v>338.1</v>
      </c>
      <c r="K30" s="89">
        <f t="shared" si="7"/>
        <v>94.08</v>
      </c>
      <c r="L30" s="90">
        <v>146.43</v>
      </c>
      <c r="M30" s="53">
        <v>595.28</v>
      </c>
      <c r="N30" s="54">
        <f t="shared" si="3"/>
        <v>6654.72</v>
      </c>
      <c r="O30" s="63"/>
    </row>
    <row r="31" spans="2:17" s="64" customFormat="1" ht="32.25" customHeight="1" x14ac:dyDescent="0.25">
      <c r="B31" s="58" t="s">
        <v>108</v>
      </c>
      <c r="C31" s="47" t="s">
        <v>109</v>
      </c>
      <c r="D31" s="46" t="s">
        <v>110</v>
      </c>
      <c r="E31" s="106" t="s">
        <v>111</v>
      </c>
      <c r="F31" s="53">
        <v>3387.1</v>
      </c>
      <c r="G31" s="53">
        <v>0</v>
      </c>
      <c r="H31" s="53">
        <v>120.97</v>
      </c>
      <c r="I31" s="53">
        <f t="shared" si="9"/>
        <v>3508.07</v>
      </c>
      <c r="J31" s="88">
        <f t="shared" si="5"/>
        <v>163.6</v>
      </c>
      <c r="K31" s="89">
        <f t="shared" si="7"/>
        <v>45.52</v>
      </c>
      <c r="L31" s="90">
        <v>146.43</v>
      </c>
      <c r="M31" s="53">
        <v>209.12</v>
      </c>
      <c r="N31" s="107">
        <f t="shared" si="3"/>
        <v>3298.95</v>
      </c>
      <c r="O31" s="63"/>
    </row>
    <row r="32" spans="2:17" ht="24.75" customHeight="1" x14ac:dyDescent="0.25">
      <c r="B32" s="45" t="s">
        <v>112</v>
      </c>
      <c r="C32" s="47" t="s">
        <v>113</v>
      </c>
      <c r="D32" s="91" t="s">
        <v>114</v>
      </c>
      <c r="E32" s="66" t="s">
        <v>115</v>
      </c>
      <c r="F32" s="57">
        <v>7000</v>
      </c>
      <c r="G32" s="49">
        <v>0</v>
      </c>
      <c r="H32" s="49">
        <v>250</v>
      </c>
      <c r="I32" s="49">
        <f t="shared" si="9"/>
        <v>7250</v>
      </c>
      <c r="J32" s="50">
        <f t="shared" si="5"/>
        <v>338.1</v>
      </c>
      <c r="K32" s="51">
        <f t="shared" si="7"/>
        <v>94.08</v>
      </c>
      <c r="L32" s="52">
        <v>146.43</v>
      </c>
      <c r="M32" s="53">
        <v>595.28</v>
      </c>
      <c r="N32" s="54">
        <f t="shared" si="3"/>
        <v>6654.72</v>
      </c>
      <c r="O32" s="55"/>
    </row>
    <row r="33" spans="2:15" ht="23.25" customHeight="1" x14ac:dyDescent="0.25">
      <c r="B33" s="45" t="s">
        <v>116</v>
      </c>
      <c r="C33" s="92" t="s">
        <v>117</v>
      </c>
      <c r="D33" s="92" t="s">
        <v>118</v>
      </c>
      <c r="E33" s="93" t="s">
        <v>119</v>
      </c>
      <c r="F33" s="94">
        <v>3500</v>
      </c>
      <c r="G33" s="94">
        <v>0</v>
      </c>
      <c r="H33" s="94">
        <v>250</v>
      </c>
      <c r="I33" s="94">
        <f t="shared" si="9"/>
        <v>3750</v>
      </c>
      <c r="J33" s="50">
        <f t="shared" si="5"/>
        <v>169.05</v>
      </c>
      <c r="K33" s="56">
        <f t="shared" si="7"/>
        <v>47.04</v>
      </c>
      <c r="L33" s="95">
        <v>0</v>
      </c>
      <c r="M33" s="53">
        <v>216.09</v>
      </c>
      <c r="N33" s="54">
        <f t="shared" si="3"/>
        <v>3533.91</v>
      </c>
      <c r="O33" s="55"/>
    </row>
    <row r="34" spans="2:15" ht="28.5" customHeight="1" x14ac:dyDescent="0.25">
      <c r="B34" s="58" t="s">
        <v>120</v>
      </c>
      <c r="C34" s="47" t="s">
        <v>121</v>
      </c>
      <c r="D34" s="47" t="s">
        <v>122</v>
      </c>
      <c r="E34" s="108" t="s">
        <v>123</v>
      </c>
      <c r="F34" s="53">
        <v>7258.06</v>
      </c>
      <c r="G34" s="53">
        <v>181.45</v>
      </c>
      <c r="H34" s="53">
        <v>120.97</v>
      </c>
      <c r="I34" s="53">
        <f t="shared" si="9"/>
        <v>7560.48</v>
      </c>
      <c r="J34" s="88">
        <f t="shared" si="5"/>
        <v>359.33</v>
      </c>
      <c r="K34" s="89">
        <f t="shared" si="7"/>
        <v>99.99</v>
      </c>
      <c r="L34" s="90">
        <v>544.95000000000005</v>
      </c>
      <c r="M34" s="53">
        <v>459.32</v>
      </c>
      <c r="N34" s="107">
        <f t="shared" si="3"/>
        <v>7101.16</v>
      </c>
      <c r="O34" s="55"/>
    </row>
    <row r="35" spans="2:15" ht="28.5" customHeight="1" thickBot="1" x14ac:dyDescent="0.3">
      <c r="B35" s="96" t="s">
        <v>124</v>
      </c>
      <c r="C35" s="97" t="s">
        <v>125</v>
      </c>
      <c r="D35" s="97" t="s">
        <v>126</v>
      </c>
      <c r="E35" s="98" t="s">
        <v>127</v>
      </c>
      <c r="F35" s="99">
        <v>10000</v>
      </c>
      <c r="G35" s="99">
        <v>375</v>
      </c>
      <c r="H35" s="99">
        <v>250</v>
      </c>
      <c r="I35" s="99">
        <f t="shared" si="9"/>
        <v>10625</v>
      </c>
      <c r="J35" s="77">
        <v>467.7</v>
      </c>
      <c r="K35" s="78">
        <f t="shared" si="7"/>
        <v>139.44</v>
      </c>
      <c r="L35" s="79">
        <v>0</v>
      </c>
      <c r="M35" s="100">
        <v>964.25</v>
      </c>
      <c r="N35" s="101">
        <f t="shared" si="3"/>
        <v>9660.75</v>
      </c>
      <c r="O35" s="102"/>
    </row>
    <row r="36" spans="2:15" x14ac:dyDescent="0.25">
      <c r="I36" s="109"/>
      <c r="J36" s="110"/>
      <c r="K36" s="110"/>
      <c r="L36" s="110"/>
      <c r="M36" s="109"/>
      <c r="N36" s="109"/>
      <c r="O36" s="111"/>
    </row>
    <row r="37" spans="2:15" ht="18.75" x14ac:dyDescent="0.25">
      <c r="B37" s="103"/>
      <c r="C37" s="104"/>
      <c r="D37" s="104"/>
      <c r="E37" s="104"/>
      <c r="F37" s="104"/>
      <c r="G37" s="104"/>
      <c r="H37" s="104"/>
      <c r="I37" s="112"/>
      <c r="J37" s="113"/>
      <c r="K37" s="113"/>
      <c r="L37" s="113"/>
      <c r="M37" s="112"/>
      <c r="N37" s="64"/>
      <c r="O37" s="114"/>
    </row>
    <row r="38" spans="2:15" x14ac:dyDescent="0.25">
      <c r="O38" s="105"/>
    </row>
  </sheetData>
  <mergeCells count="13">
    <mergeCell ref="M6:M7"/>
    <mergeCell ref="N6:N7"/>
    <mergeCell ref="O6:O7"/>
    <mergeCell ref="C1:O1"/>
    <mergeCell ref="B2:O2"/>
    <mergeCell ref="C3:O3"/>
    <mergeCell ref="B4:O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colBreaks count="1" manualBreakCount="1">
    <brk id="14" max="1048575" man="1"/>
  </colBreaks>
  <ignoredErrors>
    <ignoredError sqref="I17 I23:I24" formula="1"/>
    <ignoredError sqref="B8:B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Julio-011-2022</vt:lpstr>
      <vt:lpstr>'Julio-011-2022'!Área_de_impresión</vt:lpstr>
      <vt:lpstr>'Julio-011-2022'!Títulos_a_imprimir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cp:lastPrinted>2022-08-05T15:47:36Z</cp:lastPrinted>
  <dcterms:created xsi:type="dcterms:W3CDTF">2022-08-05T15:33:53Z</dcterms:created>
  <dcterms:modified xsi:type="dcterms:W3CDTF">2022-08-05T15:47:40Z</dcterms:modified>
</cp:coreProperties>
</file>