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GUATENOMINAS\1.GUATENOMINAS-2022\11.Nominas Noviembre-2022\"/>
    </mc:Choice>
  </mc:AlternateContent>
  <xr:revisionPtr revIDLastSave="0" documentId="13_ncr:1_{9DC680DF-769D-4B8E-A07D-38FC3C939045}" xr6:coauthVersionLast="47" xr6:coauthVersionMax="47" xr10:uidLastSave="{00000000-0000-0000-0000-000000000000}"/>
  <bookViews>
    <workbookView xWindow="-120" yWindow="-120" windowWidth="21840" windowHeight="13140" xr2:uid="{3C619A19-ED43-4535-BEFC-7255BAC4AD61}"/>
  </bookViews>
  <sheets>
    <sheet name="Noviembre-011-2022" sheetId="1" r:id="rId1"/>
  </sheets>
  <externalReferences>
    <externalReference r:id="rId2"/>
  </externalReferences>
  <definedNames>
    <definedName name="_xlnm.Print_Area" localSheetId="0">'Noviembre-011-2022'!$A$1:$N$37</definedName>
    <definedName name="h">'[1]Diciembre-2019'!#REF!</definedName>
    <definedName name="_xlnm.Print_Titles" localSheetId="0">'Noviembre-011-2022'!$1:$7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<sst xmlns="http://schemas.openxmlformats.org/spreadsheetml/2006/main" count="133" uniqueCount="125">
  <si>
    <t>LEY DE ACCESO A LA INFORMACION PÚBLICA ARTÌCULO 10 NUMERAL 4</t>
  </si>
  <si>
    <t>INFORMACIÓN DE OFICIO</t>
  </si>
  <si>
    <t>PUESTOS EN EL RENGLÓN 011 "PERSONAL PERMANENTE"</t>
  </si>
  <si>
    <t>NOVIEMBRE 2022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</si>
  <si>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</si>
  <si>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</si>
  <si>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</si>
  <si>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</si>
  <si>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</si>
  <si>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</si>
  <si>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</si>
  <si>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</si>
  <si>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</si>
  <si>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</si>
  <si>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</si>
  <si>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</si>
  <si>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</si>
  <si>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</si>
  <si>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</si>
  <si>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</si>
  <si>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</si>
  <si>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</si>
  <si>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</si>
  <si>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</si>
  <si>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</si>
  <si>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</si>
  <si>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</si>
  <si>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</si>
  <si>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</si>
  <si>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</si>
  <si>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</si>
  <si>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</si>
  <si>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</si>
  <si>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</si>
  <si>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</si>
  <si>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</si>
  <si>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</si>
  <si>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</si>
  <si>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</si>
  <si>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</si>
  <si>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</si>
  <si>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</si>
  <si>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</si>
  <si>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</si>
  <si>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</si>
  <si>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</si>
  <si>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</si>
  <si>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</si>
  <si>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>Rosario Karina</t>
  </si>
  <si>
    <t>Cotoc Morales</t>
  </si>
  <si>
    <t>Asistente Administrativa</t>
  </si>
  <si>
    <t>9</t>
  </si>
  <si>
    <t>María Andreé</t>
  </si>
  <si>
    <t>Castro Gálvez</t>
  </si>
  <si>
    <t>Sub-Coordinador</t>
  </si>
  <si>
    <t>10</t>
  </si>
  <si>
    <t>Claudia Noemí</t>
  </si>
  <si>
    <t>Reyes Porras</t>
  </si>
  <si>
    <t>11</t>
  </si>
  <si>
    <t>Ivan Dario</t>
  </si>
  <si>
    <t>Jiménez</t>
  </si>
  <si>
    <t>12</t>
  </si>
  <si>
    <t>Lilian Arcelly</t>
  </si>
  <si>
    <t>Pineda Contreras</t>
  </si>
  <si>
    <t>*13</t>
  </si>
  <si>
    <t xml:space="preserve">Nidía Azucena </t>
  </si>
  <si>
    <t>Télon Sotz</t>
  </si>
  <si>
    <t>Coordinador de Asesoría Jurídica</t>
  </si>
  <si>
    <t>14</t>
  </si>
  <si>
    <t>Julio César</t>
  </si>
  <si>
    <t xml:space="preserve">Paz Gramajo </t>
  </si>
  <si>
    <t>Coordinador de Registro</t>
  </si>
  <si>
    <t>15</t>
  </si>
  <si>
    <t xml:space="preserve">Melany </t>
  </si>
  <si>
    <t>Escobar Galindo</t>
  </si>
  <si>
    <t>Asistente de Registro</t>
  </si>
  <si>
    <t>16</t>
  </si>
  <si>
    <t>Byron René</t>
  </si>
  <si>
    <t>Castillo Casasola</t>
  </si>
  <si>
    <t>Técnico en Informática</t>
  </si>
  <si>
    <t>17</t>
  </si>
  <si>
    <t xml:space="preserve">Didia Olivia </t>
  </si>
  <si>
    <t>Solis Urrutia</t>
  </si>
  <si>
    <t>Coordinador de Auditoria Interna</t>
  </si>
  <si>
    <t>18</t>
  </si>
  <si>
    <t>Esmeralda Guadalupe</t>
  </si>
  <si>
    <t>Tintí Esquit</t>
  </si>
  <si>
    <t>Coordinador de Administración Financiera</t>
  </si>
  <si>
    <t>19</t>
  </si>
  <si>
    <t>Feliciano</t>
  </si>
  <si>
    <t>Merlos Sanchez</t>
  </si>
  <si>
    <t>Jefe de Contabilidad</t>
  </si>
  <si>
    <t>20</t>
  </si>
  <si>
    <t xml:space="preserve">Jose Pedro </t>
  </si>
  <si>
    <t>Montenegro Santos</t>
  </si>
  <si>
    <t>Jefe de Presupuesto</t>
  </si>
  <si>
    <t>21</t>
  </si>
  <si>
    <t>Cristina Clemencia</t>
  </si>
  <si>
    <t>Abadia Bolaños</t>
  </si>
  <si>
    <t>Jefe de Tesorería</t>
  </si>
  <si>
    <t>22</t>
  </si>
  <si>
    <t>Milton Enrique</t>
  </si>
  <si>
    <t>Hernández Najarro</t>
  </si>
  <si>
    <t>Encargado de Compras</t>
  </si>
  <si>
    <t>23</t>
  </si>
  <si>
    <t>Emilio</t>
  </si>
  <si>
    <t>Interiano Godoy</t>
  </si>
  <si>
    <t>Encargado de Inventarios y Almacén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</si>
  <si>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</si>
  <si>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</si>
  <si>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</si>
  <si>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</si>
  <si>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</si>
  <si>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</si>
  <si>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</si>
  <si>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</si>
  <si>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</si>
  <si>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Diego Alejandro</t>
  </si>
  <si>
    <t>Palacios Segura</t>
  </si>
  <si>
    <t>Coordinador de Recursos Humanos</t>
  </si>
  <si>
    <t>27</t>
  </si>
  <si>
    <t xml:space="preserve">Jorge Luis </t>
  </si>
  <si>
    <t>Cartagena Siguenza</t>
  </si>
  <si>
    <t>Jefe de Gestión de Recursos Humanos</t>
  </si>
  <si>
    <t>* Observación: A la Licenciada Nidía Azucena Télon Sotz, Coordinador de Asesoría Jurídica se le esta cancelando el sueldo del 17 al 31 de octubre de 2022, en el mes de noviembre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</si>
</sst>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/>
      <right style="medium">
        <color theme="5" tint="-0.499984740745262"/>
      </right>
      <top/>
      <bottom/>
      <diagonal/>
    </border>
    <border>
      <left/>
      <right/>
      <top style="thin">
        <color rgb="FFC00000"/>
      </top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95">
    <xf numFmtId="0" fontId="0" fillId="0" borderId="0" xfId="0"/>
    <xf numFmtId="0" fontId="0" fillId="0" borderId="0" xfId="0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49" fontId="6" fillId="3" borderId="9" xfId="1" applyNumberFormat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49" fontId="1" fillId="2" borderId="19" xfId="1" applyNumberFormat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164" fontId="1" fillId="2" borderId="20" xfId="1" applyNumberFormat="1" applyFill="1" applyBorder="1" applyAlignment="1">
      <alignment horizontal="center" vertical="center"/>
    </xf>
    <xf numFmtId="164" fontId="1" fillId="2" borderId="21" xfId="1" applyNumberFormat="1" applyFill="1" applyBorder="1" applyAlignment="1">
      <alignment horizontal="left" vertical="center"/>
    </xf>
    <xf numFmtId="164" fontId="1" fillId="2" borderId="21" xfId="1" applyNumberFormat="1" applyFill="1" applyBorder="1" applyAlignment="1">
      <alignment horizontal="right" vertical="center"/>
    </xf>
    <xf numFmtId="165" fontId="1" fillId="2" borderId="22" xfId="1" applyNumberFormat="1" applyFill="1" applyBorder="1" applyAlignment="1">
      <alignment horizontal="right" vertical="center"/>
    </xf>
    <xf numFmtId="165" fontId="1" fillId="2" borderId="23" xfId="1" applyNumberFormat="1" applyFill="1" applyBorder="1" applyAlignment="1">
      <alignment horizontal="right" vertical="center"/>
    </xf>
    <xf numFmtId="164" fontId="1" fillId="2" borderId="24" xfId="1" applyNumberFormat="1" applyFill="1" applyBorder="1" applyAlignment="1">
      <alignment horizontal="right" vertical="center"/>
    </xf>
    <xf numFmtId="164" fontId="1" fillId="2" borderId="25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6" xfId="1" applyNumberFormat="1" applyFill="1" applyBorder="1" applyAlignment="1">
      <alignment horizontal="center" vertical="center"/>
    </xf>
    <xf numFmtId="164" fontId="1" fillId="2" borderId="20" xfId="1" applyNumberFormat="1" applyFill="1" applyBorder="1" applyAlignment="1">
      <alignment horizontal="left" vertical="center"/>
    </xf>
    <xf numFmtId="164" fontId="1" fillId="2" borderId="20" xfId="1" applyNumberFormat="1" applyFill="1" applyBorder="1" applyAlignment="1">
      <alignment horizontal="right" vertical="center"/>
    </xf>
    <xf numFmtId="165" fontId="1" fillId="2" borderId="27" xfId="1" applyNumberFormat="1" applyFill="1" applyBorder="1" applyAlignment="1">
      <alignment horizontal="right" vertical="center"/>
    </xf>
    <xf numFmtId="165" fontId="1" fillId="2" borderId="28" xfId="1" applyNumberFormat="1" applyFill="1" applyBorder="1" applyAlignment="1">
      <alignment horizontal="right" vertical="center"/>
    </xf>
    <xf numFmtId="164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49" fontId="1" fillId="0" borderId="26" xfId="1" applyNumberFormat="1" applyBorder="1" applyAlignment="1">
      <alignment horizontal="center" vertical="center"/>
    </xf>
    <xf numFmtId="164" fontId="1" fillId="0" borderId="20" xfId="1" applyNumberFormat="1" applyBorder="1" applyAlignment="1">
      <alignment horizontal="right" vertical="center"/>
    </xf>
    <xf numFmtId="165" fontId="1" fillId="0" borderId="27" xfId="1" applyNumberFormat="1" applyBorder="1" applyAlignment="1">
      <alignment horizontal="right" vertical="center"/>
    </xf>
    <xf numFmtId="165" fontId="1" fillId="0" borderId="28" xfId="1" applyNumberFormat="1" applyBorder="1" applyAlignment="1">
      <alignment horizontal="right" vertical="center"/>
    </xf>
    <xf numFmtId="164" fontId="1" fillId="0" borderId="29" xfId="1" applyNumberFormat="1" applyBorder="1" applyAlignment="1">
      <alignment horizontal="right" vertical="center"/>
    </xf>
    <xf numFmtId="164" fontId="1" fillId="0" borderId="30" xfId="1" applyNumberFormat="1" applyBorder="1" applyAlignment="1">
      <alignment horizontal="right" vertical="center"/>
    </xf>
    <xf numFmtId="164" fontId="1" fillId="0" borderId="20" xfId="1" applyNumberFormat="1" applyBorder="1" applyAlignment="1">
      <alignment horizontal="center" vertical="center"/>
    </xf>
    <xf numFmtId="164" fontId="1" fillId="0" borderId="20" xfId="1" applyNumberFormat="1" applyBorder="1" applyAlignment="1">
      <alignment vertical="center" wrapText="1"/>
    </xf>
    <xf numFmtId="0" fontId="1" fillId="0" borderId="20" xfId="1" applyBorder="1" applyAlignment="1">
      <alignment horizontal="center" vertical="center"/>
    </xf>
    <xf numFmtId="164" fontId="1" fillId="0" borderId="0" xfId="1" applyNumberFormat="1" applyAlignment="1">
      <alignment horizontal="left" vertical="center" wrapText="1"/>
    </xf>
    <xf numFmtId="164" fontId="1" fillId="0" borderId="20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165" fontId="1" fillId="0" borderId="31" xfId="1" applyNumberFormat="1" applyBorder="1" applyAlignment="1">
      <alignment horizontal="right" vertical="center"/>
    </xf>
    <xf numFmtId="165" fontId="1" fillId="0" borderId="32" xfId="1" applyNumberFormat="1" applyBorder="1" applyAlignment="1">
      <alignment horizontal="right" vertical="center"/>
    </xf>
    <xf numFmtId="164" fontId="1" fillId="0" borderId="33" xfId="1" applyNumberForma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1" fillId="0" borderId="20" xfId="1" applyNumberFormat="1" applyBorder="1" applyAlignment="1">
      <alignment vertical="center"/>
    </xf>
    <xf numFmtId="165" fontId="1" fillId="0" borderId="16" xfId="1" applyNumberFormat="1" applyBorder="1" applyAlignment="1">
      <alignment horizontal="right" vertical="center"/>
    </xf>
    <xf numFmtId="165" fontId="1" fillId="0" borderId="17" xfId="1" applyNumberFormat="1" applyBorder="1" applyAlignment="1">
      <alignment horizontal="right" vertical="center"/>
    </xf>
    <xf numFmtId="164" fontId="1" fillId="0" borderId="18" xfId="1" applyNumberFormat="1" applyBorder="1" applyAlignment="1">
      <alignment horizontal="right" vertical="center"/>
    </xf>
    <xf numFmtId="164" fontId="1" fillId="0" borderId="34" xfId="1" applyNumberFormat="1" applyBorder="1" applyAlignment="1">
      <alignment horizontal="right" vertical="center"/>
    </xf>
    <xf numFmtId="165" fontId="1" fillId="0" borderId="35" xfId="1" applyNumberFormat="1" applyBorder="1" applyAlignment="1">
      <alignment horizontal="right" vertical="center"/>
    </xf>
    <xf numFmtId="165" fontId="1" fillId="0" borderId="36" xfId="1" applyNumberFormat="1" applyBorder="1" applyAlignment="1">
      <alignment horizontal="right" vertical="center"/>
    </xf>
    <xf numFmtId="164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164" fontId="1" fillId="0" borderId="39" xfId="1" applyNumberFormat="1" applyBorder="1" applyAlignment="1">
      <alignment horizontal="right" vertical="center"/>
    </xf>
    <xf numFmtId="164" fontId="1" fillId="2" borderId="20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center" vertical="center"/>
    </xf>
    <xf numFmtId="164" fontId="10" fillId="0" borderId="20" xfId="1" applyNumberFormat="1" applyFont="1" applyBorder="1" applyAlignment="1">
      <alignment horizontal="center" vertical="center"/>
    </xf>
    <xf numFmtId="164" fontId="10" fillId="0" borderId="20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29" xfId="1" applyNumberFormat="1" applyFont="1" applyBorder="1" applyAlignment="1">
      <alignment horizontal="right" vertical="center"/>
    </xf>
    <xf numFmtId="164" fontId="1" fillId="2" borderId="20" xfId="1" applyNumberFormat="1" applyFill="1" applyBorder="1" applyAlignment="1">
      <alignment horizontal="left" vertical="center" wrapText="1"/>
    </xf>
    <xf numFmtId="49" fontId="1" fillId="0" borderId="40" xfId="1" applyNumberFormat="1" applyBorder="1" applyAlignment="1">
      <alignment horizontal="center" vertical="center"/>
    </xf>
    <xf numFmtId="164" fontId="1" fillId="0" borderId="14" xfId="1" applyNumberFormat="1" applyBorder="1" applyAlignment="1">
      <alignment horizontal="center" vertical="center"/>
    </xf>
    <xf numFmtId="164" fontId="1" fillId="0" borderId="14" xfId="1" applyNumberFormat="1" applyBorder="1" applyAlignment="1">
      <alignment horizontal="left" vertical="center" wrapText="1"/>
    </xf>
    <xf numFmtId="164" fontId="1" fillId="0" borderId="14" xfId="1" applyNumberFormat="1" applyBorder="1" applyAlignment="1">
      <alignment horizontal="right" vertical="center"/>
    </xf>
    <xf numFmtId="164" fontId="1" fillId="2" borderId="14" xfId="1" applyNumberFormat="1" applyFill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</cellXfs>
  <cellStyles count="2">
    <cellStyle name="Normal" xfId="0" builtinId="0"/>
    <cellStyle name="Normal 2" xfId="1" xr:uid="{C924711E-E899-4425-9177-78A92482B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ACA75BF3-BE79-4E40-82A0-D3EC5CC8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3E37-4C17-49BE-B61E-F6CB3D6CA075}">
  <sheetPr>
    <tabColor rgb="FF002060"/>
  </sheetPr>
  <dimension ref="B1:P37"/>
  <sheetViews>
    <sheetView tabSelected="1" zoomScale="75" zoomScaleNormal="75" workbookViewId="0">
      <selection activeCell="B37" sqref="B37:N37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6.5" customHeight="1" x14ac:dyDescent="0.25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ht="9.75" customHeight="1" thickBot="1" x14ac:dyDescent="0.3">
      <c r="B5" s="7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4" ht="14.45" customHeight="1" x14ac:dyDescent="0.25">
      <c r="B6" s="9" t="s">
        <v>5</v>
      </c>
      <c r="C6" s="10" t="s">
        <v>6</v>
      </c>
      <c r="D6" s="11"/>
      <c r="E6" s="12" t="s">
        <v>7</v>
      </c>
      <c r="F6" s="13" t="s">
        <v>8</v>
      </c>
      <c r="G6" s="14" t="s">
        <v>9</v>
      </c>
      <c r="H6" s="15"/>
      <c r="I6" s="16" t="s">
        <v>10</v>
      </c>
      <c r="J6" s="17" t="s">
        <v>11</v>
      </c>
      <c r="K6" s="17"/>
      <c r="L6" s="17"/>
      <c r="M6" s="16" t="s">
        <v>11</v>
      </c>
      <c r="N6" s="18" t="s">
        <v>12</v>
      </c>
    </row>
    <row r="7" spans="2:14" ht="30" customHeight="1" thickBot="1" x14ac:dyDescent="0.3">
      <c r="B7" s="19"/>
      <c r="C7" s="20"/>
      <c r="D7" s="21"/>
      <c r="E7" s="22"/>
      <c r="F7" s="23" t="s">
        <v>13</v>
      </c>
      <c r="G7" s="24" t="s">
        <v>14</v>
      </c>
      <c r="H7" s="25" t="s">
        <v>15</v>
      </c>
      <c r="I7" s="26"/>
      <c r="J7" s="27" t="s">
        <v>16</v>
      </c>
      <c r="K7" s="28" t="s">
        <v>17</v>
      </c>
      <c r="L7" s="29" t="s">
        <v>18</v>
      </c>
      <c r="M7" s="26"/>
      <c r="N7" s="30"/>
    </row>
    <row r="8" spans="2:14" s="40" customFormat="1" ht="26.25" customHeight="1" x14ac:dyDescent="0.25">
      <c r="B8" s="31" t="s">
        <v>19</v>
      </c>
      <c r="C8" s="32" t="s">
        <v>20</v>
      </c>
      <c r="D8" s="33" t="s">
        <v>21</v>
      </c>
      <c r="E8" s="34" t="s">
        <v>22</v>
      </c>
      <c r="F8" s="35">
        <v>22000</v>
      </c>
      <c r="G8" s="35">
        <v>375</v>
      </c>
      <c r="H8" s="35">
        <v>2750</v>
      </c>
      <c r="I8" s="35">
        <f t="shared" ref="I8:I24" si="0">ROUND(SUM(F8:H8),2)</f>
        <v>25125</v>
      </c>
      <c r="J8" s="36">
        <f t="shared" ref="J8:J34" si="1">ROUND((F8+G8)*4.83%,2)</f>
        <v>1080.71</v>
      </c>
      <c r="K8" s="37">
        <f t="shared" ref="K8:K14" si="2">ROUND((F8+G8)*1.344%,2)</f>
        <v>300.72000000000003</v>
      </c>
      <c r="L8" s="38">
        <v>878.05</v>
      </c>
      <c r="M8" s="35">
        <v>2425.66</v>
      </c>
      <c r="N8" s="39">
        <f t="shared" ref="N8:N35" si="3">ROUND(I8-M8,2)</f>
        <v>22699.34</v>
      </c>
    </row>
    <row r="9" spans="2:14" s="40" customFormat="1" ht="25.5" customHeight="1" x14ac:dyDescent="0.25">
      <c r="B9" s="41" t="s">
        <v>23</v>
      </c>
      <c r="C9" s="32" t="s">
        <v>24</v>
      </c>
      <c r="D9" s="33" t="s">
        <v>25</v>
      </c>
      <c r="E9" s="42" t="s">
        <v>26</v>
      </c>
      <c r="F9" s="43">
        <v>7000</v>
      </c>
      <c r="G9" s="43">
        <v>0</v>
      </c>
      <c r="H9" s="43">
        <v>250</v>
      </c>
      <c r="I9" s="43">
        <f t="shared" ref="I9" si="4">ROUND(SUM(F9:H9),2)</f>
        <v>7250</v>
      </c>
      <c r="J9" s="44">
        <f t="shared" si="1"/>
        <v>338.1</v>
      </c>
      <c r="K9" s="45">
        <f t="shared" si="2"/>
        <v>94.08</v>
      </c>
      <c r="L9" s="46">
        <v>402.2</v>
      </c>
      <c r="M9" s="43">
        <v>595.26</v>
      </c>
      <c r="N9" s="47">
        <f t="shared" si="3"/>
        <v>6654.74</v>
      </c>
    </row>
    <row r="10" spans="2:14" s="40" customFormat="1" ht="25.5" customHeight="1" x14ac:dyDescent="0.25">
      <c r="B10" s="41" t="s">
        <v>27</v>
      </c>
      <c r="C10" s="32" t="s">
        <v>28</v>
      </c>
      <c r="D10" s="33" t="s">
        <v>29</v>
      </c>
      <c r="E10" s="42" t="s">
        <v>30</v>
      </c>
      <c r="F10" s="43">
        <v>15000</v>
      </c>
      <c r="G10" s="43">
        <v>375</v>
      </c>
      <c r="H10" s="43">
        <v>250</v>
      </c>
      <c r="I10" s="43">
        <f t="shared" si="0"/>
        <v>15625</v>
      </c>
      <c r="J10" s="44">
        <f t="shared" si="1"/>
        <v>742.61</v>
      </c>
      <c r="K10" s="45">
        <f t="shared" si="2"/>
        <v>206.64</v>
      </c>
      <c r="L10" s="46">
        <v>402.2</v>
      </c>
      <c r="M10" s="43">
        <v>1510.87</v>
      </c>
      <c r="N10" s="47">
        <f t="shared" si="3"/>
        <v>14114.13</v>
      </c>
    </row>
    <row r="11" spans="2:14" s="40" customFormat="1" ht="24" customHeight="1" x14ac:dyDescent="0.25">
      <c r="B11" s="41" t="s">
        <v>31</v>
      </c>
      <c r="C11" s="32" t="s">
        <v>32</v>
      </c>
      <c r="D11" s="33" t="s">
        <v>33</v>
      </c>
      <c r="E11" s="42" t="s">
        <v>34</v>
      </c>
      <c r="F11" s="43">
        <v>10000</v>
      </c>
      <c r="G11" s="43">
        <v>0</v>
      </c>
      <c r="H11" s="43">
        <v>250</v>
      </c>
      <c r="I11" s="43">
        <f t="shared" si="0"/>
        <v>10250</v>
      </c>
      <c r="J11" s="44">
        <f t="shared" si="1"/>
        <v>483</v>
      </c>
      <c r="K11" s="48">
        <f t="shared" si="2"/>
        <v>134.4</v>
      </c>
      <c r="L11" s="46">
        <v>289.18</v>
      </c>
      <c r="M11" s="43">
        <v>923.25</v>
      </c>
      <c r="N11" s="47">
        <f t="shared" si="3"/>
        <v>9326.75</v>
      </c>
    </row>
    <row r="12" spans="2:14" s="40" customFormat="1" ht="26.25" customHeight="1" x14ac:dyDescent="0.25">
      <c r="B12" s="41" t="s">
        <v>35</v>
      </c>
      <c r="C12" s="32" t="s">
        <v>36</v>
      </c>
      <c r="D12" s="33" t="s">
        <v>37</v>
      </c>
      <c r="E12" s="42" t="s">
        <v>38</v>
      </c>
      <c r="F12" s="49">
        <v>5000</v>
      </c>
      <c r="G12" s="43">
        <v>0</v>
      </c>
      <c r="H12" s="43">
        <v>250</v>
      </c>
      <c r="I12" s="43">
        <f t="shared" ref="I12:I13" si="5">ROUND(SUM(F12:H12),2)</f>
        <v>5250</v>
      </c>
      <c r="J12" s="44">
        <f t="shared" si="1"/>
        <v>241.5</v>
      </c>
      <c r="K12" s="48">
        <f t="shared" si="2"/>
        <v>67.2</v>
      </c>
      <c r="L12" s="46">
        <v>289.18</v>
      </c>
      <c r="M12" s="43">
        <v>376.63</v>
      </c>
      <c r="N12" s="47">
        <f t="shared" si="3"/>
        <v>4873.37</v>
      </c>
    </row>
    <row r="13" spans="2:14" ht="25.5" customHeight="1" x14ac:dyDescent="0.25">
      <c r="B13" s="50" t="s">
        <v>39</v>
      </c>
      <c r="C13" s="32" t="s">
        <v>40</v>
      </c>
      <c r="D13" s="33" t="s">
        <v>41</v>
      </c>
      <c r="E13" s="42" t="s">
        <v>42</v>
      </c>
      <c r="F13" s="51">
        <v>7000</v>
      </c>
      <c r="G13" s="51">
        <v>0</v>
      </c>
      <c r="H13" s="51">
        <v>250</v>
      </c>
      <c r="I13" s="51">
        <f t="shared" si="5"/>
        <v>7250</v>
      </c>
      <c r="J13" s="52">
        <f t="shared" si="1"/>
        <v>338.1</v>
      </c>
      <c r="K13" s="53">
        <f t="shared" si="2"/>
        <v>94.08</v>
      </c>
      <c r="L13" s="54">
        <v>402.2</v>
      </c>
      <c r="M13" s="43">
        <v>595.28</v>
      </c>
      <c r="N13" s="55">
        <f t="shared" si="3"/>
        <v>6654.72</v>
      </c>
    </row>
    <row r="14" spans="2:14" ht="26.25" customHeight="1" x14ac:dyDescent="0.25">
      <c r="B14" s="50" t="s">
        <v>43</v>
      </c>
      <c r="C14" s="56" t="s">
        <v>44</v>
      </c>
      <c r="D14" s="56" t="s">
        <v>45</v>
      </c>
      <c r="E14" s="57" t="s">
        <v>46</v>
      </c>
      <c r="F14" s="51">
        <v>15000</v>
      </c>
      <c r="G14" s="51">
        <v>375</v>
      </c>
      <c r="H14" s="51">
        <v>250</v>
      </c>
      <c r="I14" s="51">
        <f t="shared" si="0"/>
        <v>15625</v>
      </c>
      <c r="J14" s="52">
        <f t="shared" si="1"/>
        <v>742.61</v>
      </c>
      <c r="K14" s="53">
        <f t="shared" si="2"/>
        <v>206.64</v>
      </c>
      <c r="L14" s="54">
        <v>544.95000000000005</v>
      </c>
      <c r="M14" s="43">
        <v>1510.87</v>
      </c>
      <c r="N14" s="55">
        <f t="shared" si="3"/>
        <v>14114.13</v>
      </c>
    </row>
    <row r="15" spans="2:14" ht="25.5" customHeight="1" x14ac:dyDescent="0.25">
      <c r="B15" s="50" t="s">
        <v>47</v>
      </c>
      <c r="C15" s="58" t="s">
        <v>48</v>
      </c>
      <c r="D15" s="56" t="s">
        <v>49</v>
      </c>
      <c r="E15" s="59" t="s">
        <v>50</v>
      </c>
      <c r="F15" s="51">
        <v>5000</v>
      </c>
      <c r="G15" s="51">
        <v>0</v>
      </c>
      <c r="H15" s="51">
        <v>250</v>
      </c>
      <c r="I15" s="51">
        <f t="shared" si="0"/>
        <v>5250</v>
      </c>
      <c r="J15" s="52">
        <f t="shared" si="1"/>
        <v>241.5</v>
      </c>
      <c r="K15" s="53">
        <f>ROUND((F15+G15+H15-250)*1.344%,2)</f>
        <v>67.2</v>
      </c>
      <c r="L15" s="54">
        <v>51.26</v>
      </c>
      <c r="M15" s="43">
        <v>376.63</v>
      </c>
      <c r="N15" s="55">
        <f t="shared" si="3"/>
        <v>4873.37</v>
      </c>
    </row>
    <row r="16" spans="2:14" ht="27.75" customHeight="1" x14ac:dyDescent="0.25">
      <c r="B16" s="50" t="s">
        <v>51</v>
      </c>
      <c r="C16" s="58" t="s">
        <v>52</v>
      </c>
      <c r="D16" s="56" t="s">
        <v>53</v>
      </c>
      <c r="E16" s="60" t="s">
        <v>54</v>
      </c>
      <c r="F16" s="51">
        <v>12000</v>
      </c>
      <c r="G16" s="51">
        <v>375</v>
      </c>
      <c r="H16" s="61">
        <v>250</v>
      </c>
      <c r="I16" s="51">
        <f t="shared" ref="I16" si="6">ROUND(SUM(F16:H16),2)</f>
        <v>12625</v>
      </c>
      <c r="J16" s="52">
        <f t="shared" si="1"/>
        <v>597.71</v>
      </c>
      <c r="K16" s="53">
        <f t="shared" ref="K16:K35" si="7">ROUND((F16+G16)*1.344%,2)</f>
        <v>166.32</v>
      </c>
      <c r="L16" s="54">
        <v>402.2</v>
      </c>
      <c r="M16" s="43">
        <v>1182.9000000000001</v>
      </c>
      <c r="N16" s="55">
        <f t="shared" si="3"/>
        <v>11442.1</v>
      </c>
    </row>
    <row r="17" spans="2:16" ht="27" customHeight="1" x14ac:dyDescent="0.25">
      <c r="B17" s="50" t="s">
        <v>55</v>
      </c>
      <c r="C17" s="58" t="s">
        <v>56</v>
      </c>
      <c r="D17" s="56" t="s">
        <v>57</v>
      </c>
      <c r="E17" s="60" t="s">
        <v>54</v>
      </c>
      <c r="F17" s="51">
        <v>12000</v>
      </c>
      <c r="G17" s="51">
        <v>375</v>
      </c>
      <c r="H17" s="51">
        <v>250</v>
      </c>
      <c r="I17" s="51">
        <f t="shared" si="0"/>
        <v>12625</v>
      </c>
      <c r="J17" s="52">
        <f t="shared" si="1"/>
        <v>597.71</v>
      </c>
      <c r="K17" s="53">
        <f t="shared" si="7"/>
        <v>166.32</v>
      </c>
      <c r="L17" s="54">
        <v>402.2</v>
      </c>
      <c r="M17" s="43">
        <v>1182.9000000000001</v>
      </c>
      <c r="N17" s="55">
        <f t="shared" si="3"/>
        <v>11442.1</v>
      </c>
    </row>
    <row r="18" spans="2:16" ht="25.5" customHeight="1" x14ac:dyDescent="0.25">
      <c r="B18" s="50" t="s">
        <v>58</v>
      </c>
      <c r="C18" s="58" t="s">
        <v>59</v>
      </c>
      <c r="D18" s="56" t="s">
        <v>60</v>
      </c>
      <c r="E18" s="60" t="s">
        <v>54</v>
      </c>
      <c r="F18" s="51">
        <v>12000</v>
      </c>
      <c r="G18" s="51">
        <v>375</v>
      </c>
      <c r="H18" s="61">
        <v>250</v>
      </c>
      <c r="I18" s="51">
        <f t="shared" si="0"/>
        <v>12625</v>
      </c>
      <c r="J18" s="52">
        <f t="shared" si="1"/>
        <v>597.71</v>
      </c>
      <c r="K18" s="53">
        <f t="shared" si="7"/>
        <v>166.32</v>
      </c>
      <c r="L18" s="54">
        <v>402.2</v>
      </c>
      <c r="M18" s="43">
        <v>1182.9000000000001</v>
      </c>
      <c r="N18" s="55">
        <f t="shared" si="3"/>
        <v>11442.1</v>
      </c>
    </row>
    <row r="19" spans="2:16" ht="29.25" customHeight="1" x14ac:dyDescent="0.25">
      <c r="B19" s="50" t="s">
        <v>61</v>
      </c>
      <c r="C19" s="62" t="s">
        <v>62</v>
      </c>
      <c r="D19" s="56" t="s">
        <v>63</v>
      </c>
      <c r="E19" s="60" t="s">
        <v>54</v>
      </c>
      <c r="F19" s="51">
        <v>12000</v>
      </c>
      <c r="G19" s="51">
        <v>375</v>
      </c>
      <c r="H19" s="51">
        <v>250</v>
      </c>
      <c r="I19" s="51">
        <f t="shared" si="0"/>
        <v>12625</v>
      </c>
      <c r="J19" s="63">
        <f t="shared" si="1"/>
        <v>597.71</v>
      </c>
      <c r="K19" s="64">
        <f t="shared" si="7"/>
        <v>166.32</v>
      </c>
      <c r="L19" s="65">
        <v>402.2</v>
      </c>
      <c r="M19" s="43">
        <v>1182.9000000000001</v>
      </c>
      <c r="N19" s="55">
        <f t="shared" si="3"/>
        <v>11442.1</v>
      </c>
    </row>
    <row r="20" spans="2:16" ht="27.75" customHeight="1" x14ac:dyDescent="0.25">
      <c r="B20" s="41" t="s">
        <v>64</v>
      </c>
      <c r="C20" s="33" t="s">
        <v>65</v>
      </c>
      <c r="D20" s="33" t="s">
        <v>66</v>
      </c>
      <c r="E20" s="84" t="s">
        <v>67</v>
      </c>
      <c r="F20" s="51">
        <v>7258.06</v>
      </c>
      <c r="G20" s="51">
        <v>181.45</v>
      </c>
      <c r="H20" s="51">
        <v>120.97</v>
      </c>
      <c r="I20" s="51">
        <f t="shared" ref="I20:I21" si="8">ROUND(SUM(F20:H20),2)</f>
        <v>7560.48</v>
      </c>
      <c r="J20" s="52">
        <f t="shared" si="1"/>
        <v>359.33</v>
      </c>
      <c r="K20" s="53">
        <f t="shared" si="7"/>
        <v>99.99</v>
      </c>
      <c r="L20" s="54">
        <v>542.95000000000005</v>
      </c>
      <c r="M20" s="43">
        <v>684.32</v>
      </c>
      <c r="N20" s="55">
        <f t="shared" si="3"/>
        <v>6876.16</v>
      </c>
    </row>
    <row r="21" spans="2:16" ht="27.75" customHeight="1" x14ac:dyDescent="0.25">
      <c r="B21" s="41" t="s">
        <v>64</v>
      </c>
      <c r="C21" s="33" t="s">
        <v>65</v>
      </c>
      <c r="D21" s="33" t="s">
        <v>66</v>
      </c>
      <c r="E21" s="84" t="s">
        <v>67</v>
      </c>
      <c r="F21" s="51">
        <v>15000</v>
      </c>
      <c r="G21" s="51">
        <v>375</v>
      </c>
      <c r="H21" s="51">
        <v>250</v>
      </c>
      <c r="I21" s="51">
        <f t="shared" si="8"/>
        <v>15625</v>
      </c>
      <c r="J21" s="52">
        <f t="shared" si="1"/>
        <v>742.61</v>
      </c>
      <c r="K21" s="53">
        <f t="shared" si="7"/>
        <v>206.64</v>
      </c>
      <c r="L21" s="54">
        <v>542.95000000000005</v>
      </c>
      <c r="M21" s="43">
        <v>1534.21</v>
      </c>
      <c r="N21" s="55">
        <f t="shared" si="3"/>
        <v>14090.79</v>
      </c>
    </row>
    <row r="22" spans="2:16" ht="25.5" customHeight="1" x14ac:dyDescent="0.25">
      <c r="B22" s="41" t="s">
        <v>68</v>
      </c>
      <c r="C22" s="33" t="s">
        <v>69</v>
      </c>
      <c r="D22" s="33" t="s">
        <v>70</v>
      </c>
      <c r="E22" s="84" t="s">
        <v>71</v>
      </c>
      <c r="F22" s="51">
        <v>15000</v>
      </c>
      <c r="G22" s="51">
        <v>375</v>
      </c>
      <c r="H22" s="51">
        <v>250</v>
      </c>
      <c r="I22" s="51">
        <f t="shared" si="0"/>
        <v>15625</v>
      </c>
      <c r="J22" s="52">
        <f t="shared" si="1"/>
        <v>742.61</v>
      </c>
      <c r="K22" s="53">
        <f t="shared" si="7"/>
        <v>206.64</v>
      </c>
      <c r="L22" s="54">
        <v>544.95000000000005</v>
      </c>
      <c r="M22" s="43">
        <v>1510.87</v>
      </c>
      <c r="N22" s="55">
        <f t="shared" si="3"/>
        <v>14114.13</v>
      </c>
    </row>
    <row r="23" spans="2:16" ht="25.5" customHeight="1" x14ac:dyDescent="0.25">
      <c r="B23" s="41" t="s">
        <v>72</v>
      </c>
      <c r="C23" s="33" t="s">
        <v>73</v>
      </c>
      <c r="D23" s="33" t="s">
        <v>74</v>
      </c>
      <c r="E23" s="84" t="s">
        <v>75</v>
      </c>
      <c r="F23" s="51">
        <v>7000</v>
      </c>
      <c r="G23" s="51">
        <v>0</v>
      </c>
      <c r="H23" s="51">
        <v>250</v>
      </c>
      <c r="I23" s="51">
        <f t="shared" ref="I23" si="9">ROUND(SUM(F23:H23),2)</f>
        <v>7250</v>
      </c>
      <c r="J23" s="52">
        <f t="shared" si="1"/>
        <v>338.1</v>
      </c>
      <c r="K23" s="53">
        <f t="shared" si="7"/>
        <v>94.08</v>
      </c>
      <c r="L23" s="54">
        <v>544.95000000000005</v>
      </c>
      <c r="M23" s="43">
        <v>595.28</v>
      </c>
      <c r="N23" s="55">
        <f t="shared" si="3"/>
        <v>6654.72</v>
      </c>
      <c r="P23" s="66"/>
    </row>
    <row r="24" spans="2:16" ht="27" customHeight="1" x14ac:dyDescent="0.25">
      <c r="B24" s="41" t="s">
        <v>76</v>
      </c>
      <c r="C24" s="33" t="s">
        <v>77</v>
      </c>
      <c r="D24" s="33" t="s">
        <v>78</v>
      </c>
      <c r="E24" s="91" t="s">
        <v>79</v>
      </c>
      <c r="F24" s="51">
        <v>5000</v>
      </c>
      <c r="G24" s="51">
        <v>0</v>
      </c>
      <c r="H24" s="51">
        <v>250</v>
      </c>
      <c r="I24" s="51">
        <f t="shared" si="0"/>
        <v>5250</v>
      </c>
      <c r="J24" s="52">
        <f t="shared" si="1"/>
        <v>241.5</v>
      </c>
      <c r="K24" s="53">
        <f t="shared" si="7"/>
        <v>67.2</v>
      </c>
      <c r="L24" s="54">
        <v>51.26</v>
      </c>
      <c r="M24" s="43">
        <v>376.63</v>
      </c>
      <c r="N24" s="55">
        <f t="shared" si="3"/>
        <v>4873.37</v>
      </c>
    </row>
    <row r="25" spans="2:16" ht="29.25" customHeight="1" x14ac:dyDescent="0.25">
      <c r="B25" s="41" t="s">
        <v>80</v>
      </c>
      <c r="C25" s="33" t="s">
        <v>81</v>
      </c>
      <c r="D25" s="33" t="s">
        <v>82</v>
      </c>
      <c r="E25" s="84" t="s">
        <v>83</v>
      </c>
      <c r="F25" s="51">
        <v>15000</v>
      </c>
      <c r="G25" s="51">
        <v>375</v>
      </c>
      <c r="H25" s="51">
        <v>250</v>
      </c>
      <c r="I25" s="51">
        <f>ROUND(SUM(F25:H25),2)</f>
        <v>15625</v>
      </c>
      <c r="J25" s="52">
        <f t="shared" si="1"/>
        <v>742.61</v>
      </c>
      <c r="K25" s="53">
        <f t="shared" si="7"/>
        <v>206.64</v>
      </c>
      <c r="L25" s="54">
        <v>544.95000000000005</v>
      </c>
      <c r="M25" s="43">
        <v>1510.87</v>
      </c>
      <c r="N25" s="55">
        <f t="shared" si="3"/>
        <v>14114.13</v>
      </c>
    </row>
    <row r="26" spans="2:16" ht="29.25" customHeight="1" x14ac:dyDescent="0.25">
      <c r="B26" s="41" t="s">
        <v>84</v>
      </c>
      <c r="C26" s="33" t="s">
        <v>85</v>
      </c>
      <c r="D26" s="33" t="s">
        <v>86</v>
      </c>
      <c r="E26" s="84" t="s">
        <v>87</v>
      </c>
      <c r="F26" s="51">
        <v>14500</v>
      </c>
      <c r="G26" s="51">
        <v>362.5</v>
      </c>
      <c r="H26" s="51">
        <v>241.67</v>
      </c>
      <c r="I26" s="51">
        <f>ROUND(SUM(F26:H26),2)</f>
        <v>15104.17</v>
      </c>
      <c r="J26" s="52">
        <f t="shared" si="1"/>
        <v>717.86</v>
      </c>
      <c r="K26" s="53">
        <f t="shared" si="7"/>
        <v>199.75</v>
      </c>
      <c r="L26" s="54">
        <v>544.95000000000005</v>
      </c>
      <c r="M26" s="43">
        <v>917.61</v>
      </c>
      <c r="N26" s="55">
        <f t="shared" si="3"/>
        <v>14186.56</v>
      </c>
    </row>
    <row r="27" spans="2:16" ht="28.5" customHeight="1" thickBot="1" x14ac:dyDescent="0.3">
      <c r="B27" s="41" t="s">
        <v>88</v>
      </c>
      <c r="C27" s="33" t="s">
        <v>89</v>
      </c>
      <c r="D27" s="33" t="s">
        <v>90</v>
      </c>
      <c r="E27" s="77" t="s">
        <v>91</v>
      </c>
      <c r="F27" s="51">
        <v>10000</v>
      </c>
      <c r="G27" s="51">
        <v>375</v>
      </c>
      <c r="H27" s="43">
        <v>250</v>
      </c>
      <c r="I27" s="51">
        <f t="shared" ref="I27:I35" si="10">ROUND(SUM(F27:H27),2)</f>
        <v>10625</v>
      </c>
      <c r="J27" s="68">
        <f t="shared" si="1"/>
        <v>501.11</v>
      </c>
      <c r="K27" s="69">
        <f t="shared" si="7"/>
        <v>139.44</v>
      </c>
      <c r="L27" s="70">
        <v>307.02999999999997</v>
      </c>
      <c r="M27" s="43">
        <v>964.25</v>
      </c>
      <c r="N27" s="55">
        <f t="shared" si="3"/>
        <v>9660.75</v>
      </c>
      <c r="P27" s="66"/>
    </row>
    <row r="28" spans="2:16" ht="24.75" customHeight="1" x14ac:dyDescent="0.25">
      <c r="B28" s="50" t="s">
        <v>92</v>
      </c>
      <c r="C28" s="33" t="s">
        <v>93</v>
      </c>
      <c r="D28" s="33" t="s">
        <v>94</v>
      </c>
      <c r="E28" s="67" t="s">
        <v>95</v>
      </c>
      <c r="F28" s="51">
        <v>10000</v>
      </c>
      <c r="G28" s="51">
        <v>375</v>
      </c>
      <c r="H28" s="71">
        <v>250</v>
      </c>
      <c r="I28" s="51">
        <f t="shared" si="10"/>
        <v>10625</v>
      </c>
      <c r="J28" s="72">
        <f t="shared" si="1"/>
        <v>501.11</v>
      </c>
      <c r="K28" s="73">
        <f t="shared" si="7"/>
        <v>139.44</v>
      </c>
      <c r="L28" s="74">
        <v>263.42</v>
      </c>
      <c r="M28" s="43">
        <v>964.25</v>
      </c>
      <c r="N28" s="75">
        <f t="shared" si="3"/>
        <v>9660.75</v>
      </c>
    </row>
    <row r="29" spans="2:16" ht="24.75" customHeight="1" x14ac:dyDescent="0.25">
      <c r="B29" s="50" t="s">
        <v>96</v>
      </c>
      <c r="C29" s="33" t="s">
        <v>97</v>
      </c>
      <c r="D29" s="33" t="s">
        <v>98</v>
      </c>
      <c r="E29" s="67" t="s">
        <v>99</v>
      </c>
      <c r="F29" s="51">
        <v>10000</v>
      </c>
      <c r="G29" s="51">
        <v>375</v>
      </c>
      <c r="H29" s="76">
        <v>250</v>
      </c>
      <c r="I29" s="51">
        <f t="shared" si="10"/>
        <v>10625</v>
      </c>
      <c r="J29" s="52">
        <f t="shared" si="1"/>
        <v>501.11</v>
      </c>
      <c r="K29" s="53">
        <f t="shared" si="7"/>
        <v>139.44</v>
      </c>
      <c r="L29" s="54">
        <v>307.02999999999997</v>
      </c>
      <c r="M29" s="43">
        <v>964.25</v>
      </c>
      <c r="N29" s="55">
        <f t="shared" si="3"/>
        <v>9660.75</v>
      </c>
    </row>
    <row r="30" spans="2:16" s="40" customFormat="1" ht="26.25" customHeight="1" x14ac:dyDescent="0.25">
      <c r="B30" s="41" t="s">
        <v>100</v>
      </c>
      <c r="C30" s="33" t="s">
        <v>101</v>
      </c>
      <c r="D30" s="32" t="s">
        <v>102</v>
      </c>
      <c r="E30" s="77" t="s">
        <v>103</v>
      </c>
      <c r="F30" s="43">
        <v>7000</v>
      </c>
      <c r="G30" s="43">
        <v>0</v>
      </c>
      <c r="H30" s="43">
        <v>250</v>
      </c>
      <c r="I30" s="43">
        <f t="shared" si="10"/>
        <v>7250</v>
      </c>
      <c r="J30" s="44">
        <f t="shared" si="1"/>
        <v>338.1</v>
      </c>
      <c r="K30" s="45">
        <f t="shared" si="7"/>
        <v>94.08</v>
      </c>
      <c r="L30" s="46">
        <v>146.43</v>
      </c>
      <c r="M30" s="43">
        <v>595.28</v>
      </c>
      <c r="N30" s="55">
        <f t="shared" si="3"/>
        <v>6654.72</v>
      </c>
    </row>
    <row r="31" spans="2:16" ht="24.75" customHeight="1" x14ac:dyDescent="0.25">
      <c r="B31" s="50" t="s">
        <v>104</v>
      </c>
      <c r="C31" s="33" t="s">
        <v>105</v>
      </c>
      <c r="D31" s="78" t="s">
        <v>106</v>
      </c>
      <c r="E31" s="57" t="s">
        <v>107</v>
      </c>
      <c r="F31" s="61">
        <v>7000</v>
      </c>
      <c r="G31" s="51">
        <v>0</v>
      </c>
      <c r="H31" s="51">
        <v>250</v>
      </c>
      <c r="I31" s="51">
        <f t="shared" si="10"/>
        <v>7250</v>
      </c>
      <c r="J31" s="52">
        <f t="shared" si="1"/>
        <v>338.1</v>
      </c>
      <c r="K31" s="53">
        <f t="shared" si="7"/>
        <v>94.08</v>
      </c>
      <c r="L31" s="54">
        <v>146.43</v>
      </c>
      <c r="M31" s="43">
        <v>595.28</v>
      </c>
      <c r="N31" s="55">
        <f t="shared" si="3"/>
        <v>6654.72</v>
      </c>
    </row>
    <row r="32" spans="2:16" ht="24.75" customHeight="1" x14ac:dyDescent="0.25">
      <c r="B32" s="50" t="s">
        <v>108</v>
      </c>
      <c r="C32" s="33" t="s">
        <v>109</v>
      </c>
      <c r="D32" s="33" t="s">
        <v>110</v>
      </c>
      <c r="E32" s="57" t="s">
        <v>111</v>
      </c>
      <c r="F32" s="51">
        <v>7000</v>
      </c>
      <c r="G32" s="51">
        <v>0</v>
      </c>
      <c r="H32" s="51">
        <v>250</v>
      </c>
      <c r="I32" s="51">
        <f t="shared" si="10"/>
        <v>7250</v>
      </c>
      <c r="J32" s="52">
        <f t="shared" si="1"/>
        <v>338.1</v>
      </c>
      <c r="K32" s="53">
        <f t="shared" si="7"/>
        <v>94.08</v>
      </c>
      <c r="L32" s="54">
        <v>146.43</v>
      </c>
      <c r="M32" s="43">
        <v>568.25</v>
      </c>
      <c r="N32" s="55">
        <f t="shared" si="3"/>
        <v>6681.75</v>
      </c>
    </row>
    <row r="33" spans="2:14" ht="23.25" customHeight="1" x14ac:dyDescent="0.25">
      <c r="B33" s="50" t="s">
        <v>112</v>
      </c>
      <c r="C33" s="79" t="s">
        <v>113</v>
      </c>
      <c r="D33" s="79" t="s">
        <v>114</v>
      </c>
      <c r="E33" s="80" t="s">
        <v>115</v>
      </c>
      <c r="F33" s="81">
        <v>3500</v>
      </c>
      <c r="G33" s="81">
        <v>0</v>
      </c>
      <c r="H33" s="81">
        <v>250</v>
      </c>
      <c r="I33" s="81">
        <f t="shared" si="10"/>
        <v>3750</v>
      </c>
      <c r="J33" s="52">
        <f t="shared" si="1"/>
        <v>169.05</v>
      </c>
      <c r="K33" s="82">
        <f t="shared" si="7"/>
        <v>47.04</v>
      </c>
      <c r="L33" s="83">
        <v>0</v>
      </c>
      <c r="M33" s="43">
        <v>216.09</v>
      </c>
      <c r="N33" s="55">
        <f t="shared" si="3"/>
        <v>3533.91</v>
      </c>
    </row>
    <row r="34" spans="2:14" s="40" customFormat="1" ht="29.25" customHeight="1" x14ac:dyDescent="0.25">
      <c r="B34" s="41" t="s">
        <v>116</v>
      </c>
      <c r="C34" s="33" t="s">
        <v>117</v>
      </c>
      <c r="D34" s="33" t="s">
        <v>118</v>
      </c>
      <c r="E34" s="84" t="s">
        <v>119</v>
      </c>
      <c r="F34" s="43">
        <v>15000</v>
      </c>
      <c r="G34" s="43">
        <v>375</v>
      </c>
      <c r="H34" s="43">
        <v>250</v>
      </c>
      <c r="I34" s="43">
        <f>ROUND(SUM(F34:H34),2)</f>
        <v>15625</v>
      </c>
      <c r="J34" s="44">
        <f t="shared" si="1"/>
        <v>742.61</v>
      </c>
      <c r="K34" s="45">
        <f t="shared" si="7"/>
        <v>206.64</v>
      </c>
      <c r="L34" s="46">
        <v>544.95000000000005</v>
      </c>
      <c r="M34" s="43">
        <v>949.25</v>
      </c>
      <c r="N34" s="47">
        <f t="shared" si="3"/>
        <v>14675.75</v>
      </c>
    </row>
    <row r="35" spans="2:14" ht="28.5" customHeight="1" thickBot="1" x14ac:dyDescent="0.3">
      <c r="B35" s="85" t="s">
        <v>120</v>
      </c>
      <c r="C35" s="86" t="s">
        <v>121</v>
      </c>
      <c r="D35" s="86" t="s">
        <v>122</v>
      </c>
      <c r="E35" s="87" t="s">
        <v>123</v>
      </c>
      <c r="F35" s="88">
        <v>10000</v>
      </c>
      <c r="G35" s="88">
        <v>375</v>
      </c>
      <c r="H35" s="88">
        <v>250</v>
      </c>
      <c r="I35" s="88">
        <f t="shared" si="10"/>
        <v>10625</v>
      </c>
      <c r="J35" s="68">
        <v>467.7</v>
      </c>
      <c r="K35" s="69">
        <f t="shared" si="7"/>
        <v>139.44</v>
      </c>
      <c r="L35" s="70">
        <v>0</v>
      </c>
      <c r="M35" s="89">
        <v>964.25</v>
      </c>
      <c r="N35" s="90">
        <f t="shared" si="3"/>
        <v>9660.75</v>
      </c>
    </row>
    <row r="36" spans="2:14" x14ac:dyDescent="0.25">
      <c r="I36" s="92"/>
      <c r="J36" s="93"/>
      <c r="K36" s="93"/>
      <c r="L36" s="93"/>
      <c r="M36" s="92"/>
      <c r="N36" s="92"/>
    </row>
    <row r="37" spans="2:14" s="40" customFormat="1" ht="15.75" x14ac:dyDescent="0.25">
      <c r="B37" s="94" t="s">
        <v>124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</row>
  </sheetData>
  <mergeCells count="13">
    <mergeCell ref="M6:M7"/>
    <mergeCell ref="N6:N7"/>
    <mergeCell ref="B37:N3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headerFooter>
    <oddHeader>&amp;R&amp;"-,Negrita"&amp;10 2-2</oddHeader>
  </headerFooter>
  <ignoredErrors>
    <ignoredError sqref="I9:I16 I23:I24" formula="1"/>
    <ignoredError sqref="B8:C21 B22:E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Noviembre-011-2022</vt:lpstr>
      <vt:lpstr>'Noviembre-011-2022'!Área_de_impresión</vt:lpstr>
      <vt:lpstr>'Noviembre-011-2022'!Títulos_a_imprimir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Augusto Rosalio Oviedo Marroquín</cp:lastModifiedBy>
  <cp:lastPrinted>2022-12-05T17:39:00Z</cp:lastPrinted>
  <dcterms:created xsi:type="dcterms:W3CDTF">2022-12-05T17:34:05Z</dcterms:created>
  <dcterms:modified xsi:type="dcterms:W3CDTF">2022-12-05T17:39:10Z</dcterms:modified>
</cp:coreProperties>
</file>